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 activeTab="3"/>
  </bookViews>
  <sheets>
    <sheet name="COMUNIDADE SOUZA" sheetId="6" r:id="rId1"/>
    <sheet name="COMUNIDADE PALMEIRAS" sheetId="4" r:id="rId2"/>
    <sheet name="COMUNIDADE RAPOSA" sheetId="5" r:id="rId3"/>
    <sheet name="COMUNIDADE RAIMUNDOS" sheetId="2" r:id="rId4"/>
    <sheet name="desconto" sheetId="3" r:id="rId5"/>
  </sheets>
  <definedNames>
    <definedName name="_xlnm.Print_Area" localSheetId="1">'COMUNIDADE PALMEIRAS'!$A$1:$I$84</definedName>
    <definedName name="_xlnm.Print_Area" localSheetId="3">'COMUNIDADE RAIMUNDOS'!$A$1:$I$57</definedName>
    <definedName name="_xlnm.Print_Area" localSheetId="2">'COMUNIDADE RAPOSA'!$A$1:$I$61</definedName>
    <definedName name="_xlnm.Print_Area" localSheetId="0">'COMUNIDADE SOUZA'!$A$1:$I$45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/>
  <c r="F42" i="5" s="1"/>
  <c r="B2" i="3"/>
  <c r="F74" i="4"/>
  <c r="F75"/>
  <c r="F76"/>
  <c r="F77"/>
  <c r="F78"/>
  <c r="F79"/>
  <c r="H79" s="1"/>
  <c r="I79" s="1"/>
  <c r="F80"/>
  <c r="H80" s="1"/>
  <c r="I80" s="1"/>
  <c r="F81"/>
  <c r="H81" s="1"/>
  <c r="I81" s="1"/>
  <c r="F82"/>
  <c r="F73"/>
  <c r="F67"/>
  <c r="F68"/>
  <c r="F69"/>
  <c r="F70"/>
  <c r="H70" s="1"/>
  <c r="I70" s="1"/>
  <c r="F66"/>
  <c r="F56"/>
  <c r="F57"/>
  <c r="F58"/>
  <c r="F59"/>
  <c r="F60"/>
  <c r="H60" s="1"/>
  <c r="I60" s="1"/>
  <c r="F61"/>
  <c r="H61" s="1"/>
  <c r="I61" s="1"/>
  <c r="F62"/>
  <c r="H62" s="1"/>
  <c r="I62" s="1"/>
  <c r="F63"/>
  <c r="H63" s="1"/>
  <c r="I63" s="1"/>
  <c r="F55"/>
  <c r="F24"/>
  <c r="F25"/>
  <c r="F26"/>
  <c r="F27"/>
  <c r="F28"/>
  <c r="F29"/>
  <c r="F30"/>
  <c r="F31"/>
  <c r="F32"/>
  <c r="F33"/>
  <c r="F34"/>
  <c r="F35"/>
  <c r="F36"/>
  <c r="F37"/>
  <c r="H37" s="1"/>
  <c r="I37" s="1"/>
  <c r="F38"/>
  <c r="F39"/>
  <c r="H39" s="1"/>
  <c r="I39" s="1"/>
  <c r="F40"/>
  <c r="F41"/>
  <c r="F42"/>
  <c r="F43"/>
  <c r="F44"/>
  <c r="F45"/>
  <c r="F46"/>
  <c r="F47"/>
  <c r="F48"/>
  <c r="F49"/>
  <c r="H49" s="1"/>
  <c r="I49" s="1"/>
  <c r="F50"/>
  <c r="F51"/>
  <c r="H51" s="1"/>
  <c r="I51" s="1"/>
  <c r="F52"/>
  <c r="H52" s="1"/>
  <c r="I52" s="1"/>
  <c r="F23"/>
  <c r="F15"/>
  <c r="F16"/>
  <c r="F17"/>
  <c r="F18"/>
  <c r="F19"/>
  <c r="F20"/>
  <c r="F14"/>
  <c r="F11"/>
  <c r="F39" i="6"/>
  <c r="F40"/>
  <c r="F41"/>
  <c r="F42"/>
  <c r="F43"/>
  <c r="F38"/>
  <c r="F24"/>
  <c r="F25"/>
  <c r="F26"/>
  <c r="F27"/>
  <c r="F28"/>
  <c r="F29"/>
  <c r="F30"/>
  <c r="F31"/>
  <c r="F32"/>
  <c r="F33"/>
  <c r="F34"/>
  <c r="F35"/>
  <c r="F23"/>
  <c r="F15"/>
  <c r="F16"/>
  <c r="F17"/>
  <c r="F18"/>
  <c r="F19"/>
  <c r="F20"/>
  <c r="F14"/>
  <c r="F11"/>
  <c r="F36" i="5"/>
  <c r="F37"/>
  <c r="F38"/>
  <c r="F39"/>
  <c r="F40"/>
  <c r="F41"/>
  <c r="F44"/>
  <c r="F45"/>
  <c r="F46"/>
  <c r="F47"/>
  <c r="F48"/>
  <c r="F49"/>
  <c r="F51"/>
  <c r="F52"/>
  <c r="F53"/>
  <c r="F54"/>
  <c r="F55"/>
  <c r="F56"/>
  <c r="F35"/>
  <c r="F24"/>
  <c r="F25"/>
  <c r="F26"/>
  <c r="F27"/>
  <c r="F28"/>
  <c r="F29"/>
  <c r="F30"/>
  <c r="F31"/>
  <c r="F32"/>
  <c r="F23"/>
  <c r="F15"/>
  <c r="F16"/>
  <c r="F17"/>
  <c r="F18"/>
  <c r="F19"/>
  <c r="F20"/>
  <c r="F14"/>
  <c r="F11"/>
  <c r="B5" i="3"/>
  <c r="B4"/>
  <c r="H50" i="4"/>
  <c r="I50" s="1"/>
  <c r="O21"/>
  <c r="P21" s="1"/>
  <c r="O19"/>
  <c r="O20"/>
  <c r="P20" s="1"/>
  <c r="H82"/>
  <c r="I82" s="1"/>
  <c r="H67"/>
  <c r="I67" s="1"/>
  <c r="H68"/>
  <c r="I68" s="1"/>
  <c r="H69"/>
  <c r="I69" s="1"/>
  <c r="H38"/>
  <c r="I38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F43" i="5" l="1"/>
  <c r="H43" s="1"/>
  <c r="I43" s="1"/>
  <c r="F59"/>
  <c r="H59" s="1"/>
  <c r="I59" s="1"/>
  <c r="F50"/>
  <c r="H50" s="1"/>
  <c r="I50" s="1"/>
  <c r="H43" i="6"/>
  <c r="I43" s="1"/>
  <c r="H40" i="5"/>
  <c r="I40" s="1"/>
  <c r="H41"/>
  <c r="I41" s="1"/>
  <c r="H42"/>
  <c r="I42" s="1"/>
  <c r="H44"/>
  <c r="I44" s="1"/>
  <c r="H45"/>
  <c r="I45" s="1"/>
  <c r="H46"/>
  <c r="I46" s="1"/>
  <c r="H47"/>
  <c r="I47" s="1"/>
  <c r="H48"/>
  <c r="I48" s="1"/>
  <c r="H49"/>
  <c r="I49" s="1"/>
  <c r="H51"/>
  <c r="I51" s="1"/>
  <c r="H52"/>
  <c r="I52" s="1"/>
  <c r="H53"/>
  <c r="I53" s="1"/>
  <c r="H54"/>
  <c r="I54" s="1"/>
  <c r="H55"/>
  <c r="I55" s="1"/>
  <c r="H56"/>
  <c r="I56" s="1"/>
  <c r="F55" i="2"/>
  <c r="H55" s="1"/>
  <c r="I55" s="1"/>
  <c r="F40"/>
  <c r="H40" s="1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 s="1"/>
  <c r="I45" s="1"/>
  <c r="F36"/>
  <c r="H36" s="1"/>
  <c r="I36" s="1"/>
  <c r="H42" i="6"/>
  <c r="I42" s="1"/>
  <c r="H41"/>
  <c r="I41" s="1"/>
  <c r="H40"/>
  <c r="I40" s="1"/>
  <c r="H39"/>
  <c r="I39" s="1"/>
  <c r="H38"/>
  <c r="I38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0"/>
  <c r="I20" s="1"/>
  <c r="H19"/>
  <c r="I19" s="1"/>
  <c r="H18"/>
  <c r="I18" s="1"/>
  <c r="H17"/>
  <c r="I17" s="1"/>
  <c r="H16"/>
  <c r="I16" s="1"/>
  <c r="H15"/>
  <c r="I15" s="1"/>
  <c r="H14"/>
  <c r="I14" s="1"/>
  <c r="H11"/>
  <c r="I11" s="1"/>
  <c r="H39" i="5"/>
  <c r="I39" s="1"/>
  <c r="H38"/>
  <c r="I38" s="1"/>
  <c r="H37"/>
  <c r="I37" s="1"/>
  <c r="H36"/>
  <c r="I36" s="1"/>
  <c r="H35"/>
  <c r="I35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0"/>
  <c r="I20" s="1"/>
  <c r="H19"/>
  <c r="I19" s="1"/>
  <c r="H18"/>
  <c r="I18" s="1"/>
  <c r="H17"/>
  <c r="I17" s="1"/>
  <c r="H16"/>
  <c r="I16" s="1"/>
  <c r="H15"/>
  <c r="I15" s="1"/>
  <c r="H14"/>
  <c r="I14" s="1"/>
  <c r="H11"/>
  <c r="I11" s="1"/>
  <c r="H78" i="4"/>
  <c r="I78" s="1"/>
  <c r="H77"/>
  <c r="I77" s="1"/>
  <c r="H76"/>
  <c r="I76" s="1"/>
  <c r="H75"/>
  <c r="I75" s="1"/>
  <c r="H74"/>
  <c r="I74" s="1"/>
  <c r="H73"/>
  <c r="I73" s="1"/>
  <c r="H66"/>
  <c r="I66" s="1"/>
  <c r="I71" s="1"/>
  <c r="H59"/>
  <c r="I59" s="1"/>
  <c r="H58"/>
  <c r="I58" s="1"/>
  <c r="H57"/>
  <c r="I57" s="1"/>
  <c r="H56"/>
  <c r="I56" s="1"/>
  <c r="H55"/>
  <c r="I55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0"/>
  <c r="I20" s="1"/>
  <c r="H19"/>
  <c r="I19" s="1"/>
  <c r="H18"/>
  <c r="I18" s="1"/>
  <c r="H17"/>
  <c r="I17" s="1"/>
  <c r="H16"/>
  <c r="I16" s="1"/>
  <c r="H15"/>
  <c r="I15" s="1"/>
  <c r="H14"/>
  <c r="I14" s="1"/>
  <c r="H11"/>
  <c r="I11" s="1"/>
  <c r="I36" i="6" l="1"/>
  <c r="I57" i="5"/>
  <c r="I83" i="4"/>
  <c r="I53"/>
  <c r="I64"/>
  <c r="I44" i="6"/>
  <c r="I60" i="5"/>
  <c r="I21" i="6"/>
  <c r="I12"/>
  <c r="I12" i="5"/>
  <c r="I21"/>
  <c r="I33"/>
  <c r="I12" i="4"/>
  <c r="I21"/>
  <c r="I127" i="3"/>
  <c r="I45" i="6" l="1"/>
  <c r="I61" i="5"/>
  <c r="I84" i="4"/>
  <c r="F54" i="2" l="1"/>
  <c r="H54" s="1"/>
  <c r="I54" s="1"/>
  <c r="F16"/>
  <c r="H16" s="1"/>
  <c r="I16" s="1"/>
  <c r="F35"/>
  <c r="H35" s="1"/>
  <c r="I35" s="1"/>
  <c r="F17"/>
  <c r="H17" s="1"/>
  <c r="I17" s="1"/>
  <c r="F18"/>
  <c r="H18" s="1"/>
  <c r="I18" s="1"/>
  <c r="F15"/>
  <c r="H15" s="1"/>
  <c r="I15" s="1"/>
  <c r="F19"/>
  <c r="H19" s="1"/>
  <c r="I19" s="1"/>
  <c r="F33"/>
  <c r="H33" s="1"/>
  <c r="I33" s="1"/>
  <c r="F32"/>
  <c r="H32" s="1"/>
  <c r="I32" s="1"/>
  <c r="F20"/>
  <c r="H20" s="1"/>
  <c r="I20" s="1"/>
  <c r="F34"/>
  <c r="H34" s="1"/>
  <c r="I34" s="1"/>
  <c r="F28"/>
  <c r="H28" s="1"/>
  <c r="I28" s="1"/>
  <c r="F39"/>
  <c r="H39" s="1"/>
  <c r="I39" s="1"/>
  <c r="F49"/>
  <c r="H49" s="1"/>
  <c r="I49" s="1"/>
  <c r="F26"/>
  <c r="H26" s="1"/>
  <c r="I26" s="1"/>
  <c r="F50"/>
  <c r="H50" s="1"/>
  <c r="I50" s="1"/>
  <c r="F51"/>
  <c r="H51" s="1"/>
  <c r="I51" s="1"/>
  <c r="F46"/>
  <c r="H46" s="1"/>
  <c r="I46" s="1"/>
  <c r="F24"/>
  <c r="H24" s="1"/>
  <c r="I24" s="1"/>
  <c r="F52"/>
  <c r="H52" s="1"/>
  <c r="I52" s="1"/>
  <c r="F53"/>
  <c r="H53" s="1"/>
  <c r="I53" s="1"/>
  <c r="F25"/>
  <c r="H25" s="1"/>
  <c r="I25" s="1"/>
  <c r="F27"/>
  <c r="H27" s="1"/>
  <c r="I27" s="1"/>
  <c r="F31"/>
  <c r="H31" s="1"/>
  <c r="I31" s="1"/>
  <c r="F14"/>
  <c r="H14" s="1"/>
  <c r="I14" s="1"/>
  <c r="F23"/>
  <c r="F11"/>
  <c r="I56" l="1"/>
  <c r="I37"/>
  <c r="I47"/>
  <c r="I21"/>
  <c r="H11"/>
  <c r="I11" s="1"/>
  <c r="I12" s="1"/>
  <c r="H23"/>
  <c r="I23" s="1"/>
  <c r="I29" s="1"/>
  <c r="I57" l="1"/>
</calcChain>
</file>

<file path=xl/sharedStrings.xml><?xml version="1.0" encoding="utf-8"?>
<sst xmlns="http://schemas.openxmlformats.org/spreadsheetml/2006/main" count="915" uniqueCount="370">
  <si>
    <t xml:space="preserve">FORMA DE EXECUÇÃO </t>
  </si>
  <si>
    <t>( x ) INDIRETA</t>
  </si>
  <si>
    <t>( ) DIRETA</t>
  </si>
  <si>
    <t>INFORMAÇÕES GERAIS</t>
  </si>
  <si>
    <t>PLANILHA ORÇAMENTÁRIA</t>
  </si>
  <si>
    <t>ITEM</t>
  </si>
  <si>
    <t>CÓDIGO</t>
  </si>
  <si>
    <t>DESCRIÇÃO</t>
  </si>
  <si>
    <t>QUANTIDADE</t>
  </si>
  <si>
    <t>UNIDADE</t>
  </si>
  <si>
    <t>PREÇO UNI. S/ BDI</t>
  </si>
  <si>
    <t>PREÇO UNI. C/ BDI</t>
  </si>
  <si>
    <t>PREÇO TOTAL</t>
  </si>
  <si>
    <t>TOTAL DA OBRA</t>
  </si>
  <si>
    <t>1.1</t>
  </si>
  <si>
    <t>TOTAL DO ITEM 1</t>
  </si>
  <si>
    <t>2.1</t>
  </si>
  <si>
    <t>2.2</t>
  </si>
  <si>
    <t>TOTAL DO ITEM 2</t>
  </si>
  <si>
    <t>3.1</t>
  </si>
  <si>
    <t>TOTAL DO ITEM 3</t>
  </si>
  <si>
    <t>TOTAL DO ITEM 4</t>
  </si>
  <si>
    <t>4.1</t>
  </si>
  <si>
    <t>4.2</t>
  </si>
  <si>
    <t>TOTAL DO ITEM 5</t>
  </si>
  <si>
    <t>5.1</t>
  </si>
  <si>
    <t>TOTAL DO ITEM 6</t>
  </si>
  <si>
    <t>6.1</t>
  </si>
  <si>
    <t>6.2</t>
  </si>
  <si>
    <t>6.3</t>
  </si>
  <si>
    <t>6.4</t>
  </si>
  <si>
    <t>3.2</t>
  </si>
  <si>
    <t>5.2</t>
  </si>
  <si>
    <t>4.3</t>
  </si>
  <si>
    <t>4.4</t>
  </si>
  <si>
    <t>4.5</t>
  </si>
  <si>
    <t>PREÇO BASE</t>
  </si>
  <si>
    <t>Município: CAPELA NOVA - MG</t>
  </si>
  <si>
    <t>2.3</t>
  </si>
  <si>
    <t>2.4</t>
  </si>
  <si>
    <t>2.5</t>
  </si>
  <si>
    <t>2.6</t>
  </si>
  <si>
    <t>2.7</t>
  </si>
  <si>
    <t>3.3</t>
  </si>
  <si>
    <t>6.5</t>
  </si>
  <si>
    <t>6.6</t>
  </si>
  <si>
    <t>M</t>
  </si>
  <si>
    <t>M²</t>
  </si>
  <si>
    <t>ED-51107</t>
  </si>
  <si>
    <t>ESCAVAÇÃO MANUAL DE VALA COM PROFUNDIDADE MENOR OU IGUAL A 1,5M, INCLUSIVE DESCARGA LATERAL</t>
  </si>
  <si>
    <t>M³</t>
  </si>
  <si>
    <t>ED-48298</t>
  </si>
  <si>
    <t>CORTE, DOBRA E MONTAGEM DE AÇO CA-50/60, INCLUSIVE ESPAÇADOR</t>
  </si>
  <si>
    <t>FORNECIMENTO DE CONCRETO ESTRUTURAL, USINADO BOMBEADO, COM FCK 25MPA, INCLUSIVE LANÇAMENTO, ADENSAMENTO E ACABAMENTO</t>
  </si>
  <si>
    <t>KG</t>
  </si>
  <si>
    <t>FÔRMA E DESFORMA DE COMPENSADO RESINADO, ESP. 12MM, REAPROVEITAMENTO (3X), EXCLUSIVE ESCORAMENTO</t>
  </si>
  <si>
    <t>LAJE PRÉ-MOLDADA UNIDIRECIONAL COM LAJOTA CERÂMICA, CAPEAMENTO DE 4CM, SOBRECARGA DE 200KG/M2, ALTURA TOTAL DE 11CM E VÃO LIVRE MÁXIMO DE 4M, INCLUSIVE CONCRETO ESTRUTURAL, USINADO BOMBEADO COM FCK DE 20MPA, EXCLUSIVE TELA ARMADA E CIMBRAMENTO</t>
  </si>
  <si>
    <t>ALVENARIA - VEDAÇÃO</t>
  </si>
  <si>
    <t>ALVENARIA DE VEDAÇÃO COM TIJOLO ECOLÓGICO, ESP. 10CM, COM ACABAMENTO APARENTE, INCLUSIVE ARGAMASSA PARA ASSENTAMENTO</t>
  </si>
  <si>
    <t>PAREDE EM CHAPA DE GESSO ACARTONADO (DRYWALL), DIVISÃO ENTRE ÁREAS SECAS DE UMA MESMA UNIDADE (ST/ST), ESP. 115 MM, INCLUSIVE MONTANTES, GUIAS E ACESSÓRIOS, EXCLUSIVE ISOLANTE TÉRMICO/ACÚSTICO</t>
  </si>
  <si>
    <t>MURO DIVISÓRIO TIJOLO FURADO E = 10 CM, REBOCADO E PINTADO A LATEX H = 2,20 M, INCLUSIVE SAPATA DE CONCRETO ARMADO FCK = 15 MPA, 50 x 55 CM</t>
  </si>
  <si>
    <t>IMPERMEABILIZAÇÃO</t>
  </si>
  <si>
    <t>COBERTURA</t>
  </si>
  <si>
    <t>COLOCAÇÃO DE CUMEEIRA GALVANIZADA TRAPEZOIDAL E = 0,50 MM, SIMPLES</t>
  </si>
  <si>
    <t>RUFO E CONTRARRUFO EM CHAPA GALVANIZADA, ESP. 0,65MM (GSG-24), COM DESENVOLVIMENTO DE 15CM, INCLUSIVE IÇAMENTO MANUAL VERTICAL</t>
  </si>
  <si>
    <t>COBERTURA EM TELHA METÁLICA GALVANIZADA TRAPEZOIDAL, TIPO DUPLA TERMOACÚSTICA COM DUAS FACES TRAPEZOIDAIS, ESP. 0,43MM, PREENCHIMENTO EM POLIESTIRENO EXPANDIDO/ISOPOR COM ESP. 30MM, ACABAMENTO NATURAL, INCLUSIVE ACESSÓRIOS PARA FIXAÇÃO, FORNECIMENTO E INSTALAÇÃO</t>
  </si>
  <si>
    <t>REVESTIMENTOS- PISOS, PAREDES E TETOS</t>
  </si>
  <si>
    <t>PISOS</t>
  </si>
  <si>
    <t>ED-50771</t>
  </si>
  <si>
    <t>M2</t>
  </si>
  <si>
    <t>SÓCULO COM ENCHIMENTO EM TIJOLOS MACIÇOS, ALTURA  DE 10CM À 12CM, INCLUSIVE ACABAMENTO FINAL EM ARGAMASSA, ESP. 20MM, APLICAÇÃO MANUAL</t>
  </si>
  <si>
    <t>RODAPÉ COM REVESTIMENTO EM CERÂMICA ESMALTADA COMERCIAL, ALTURA 10CM, PEI IV, ASSENTAMENTO COM ARGAMASSA INDUSTRIALIZADA, INCLUSIVE REJUNTAMENTO</t>
  </si>
  <si>
    <t>SOLEIRA EM GRANITO, NA COR CINZA ANDORINHA, ESP. 2CM, INCLUSIVE REJUNTAMENTO</t>
  </si>
  <si>
    <t>PISO PODOTÁTIL DE CONCRETO, ALERTA, APLICADO EM PISO (20X20CM) COM JUNTA SECA, COR VERMELHO/AMARELO, ASSENTAMENTO COM ARGAMASSA INDUSTRIALIZADA, INCLUSIVE FORNECIMENTO E INSTALAÇÃO</t>
  </si>
  <si>
    <t>CONTRAPISO DESEMPENADO COM ARGAMASSA, TRAÇO 1:3 (CIMENTO E AREIA), ESP. 50MM</t>
  </si>
  <si>
    <t>CAMADA DE REGULARIZAÇÃO COM ARGAMASSA, TRAÇO 1:3 (CIMENTO E AREIA), ESP. 30MM, APLICAÇÃO MANUAL, INCLUSIVE ARGAMASSA COM PREPARO MECANIZADO</t>
  </si>
  <si>
    <t>REVESTIMENTO CERÂMICO PARA PISO COM PLACAS TIPO PORCELANATO DE DIMENSÕES 60X60 CM APLICADA EM AMBIENTES DE ÁREA ENTRE 5 M² E 10 M². AF_02/2023_PE</t>
  </si>
  <si>
    <t>PAREDE</t>
  </si>
  <si>
    <t>ED-50761</t>
  </si>
  <si>
    <t>ED-50451</t>
  </si>
  <si>
    <t>PINTURA ACRÍLICA EM PAREDE, DUAS (2) DEMÃOS, EXCLUSIVE SELADOR ACRÍLICO E MASSA ACRÍLICA/CORRIDA (PVA)</t>
  </si>
  <si>
    <t>ED-50732</t>
  </si>
  <si>
    <t>CHAPISCO COM ARGAMASSA, TRAÇO 1:3 (CIMENTO E AREIA), ESP. 5MM, APLICADO EM ALVENARIA/ESTRUTURA DE CONCRETO COM COLHER, INCLUSIVE ARGAMASSA COM PREPARO MECANIZADO</t>
  </si>
  <si>
    <t>REBOCO COM ARGAMASSA, TRAÇO 1:2:8 (CIMENTO, CAL E AREIA), ESP. 20MM, APLICAÇÃO MANUAL, INCLUSIVE ARGAMASSA COM PREPARO MECANIZADO, EXCLUSIVE CHAPISCO</t>
  </si>
  <si>
    <t>EMASSAMENTO EM PAREDE COM MASSA ACRÍLICA, DUAS (2) DEMÃOS, INCLUSIVE LIXAMENTO PARA PINTURA</t>
  </si>
  <si>
    <t>REVESTIMENTO COM AZULEJO BRANCO (15X15CM), JUNTA A PRUMO, ASSENTAMENTO COM ARGAMASSA INDUSTRIALIZADA, INCLUSIVE REJUNTAMENTO</t>
  </si>
  <si>
    <t>REVESTIMENTO COM AZULEJO BRANCO (20X20CM), JUNTA A PRUMO, ASSENTAMENTO COM ARGAMASSA INDUSTRIALIZADA, INCLUSIVE REJUNTAMENTO</t>
  </si>
  <si>
    <t>ED-50452</t>
  </si>
  <si>
    <t>PINTURA ACRÍLICA EM TETO, DUAS (2) DEMÃOS, EXCLUSIVE SELADOR ACRÍLICO E MASSA ACRÍLICA/CORRIDA (PVA)</t>
  </si>
  <si>
    <t>EMASSAMENTO EM FORRO DE GESSO COM MASSA CORRIDA (PVA), UMA (1) DEMÃO, INCLUSIVE LIXAMENTO PARA PINTURA</t>
  </si>
  <si>
    <t>EMASSAMENTO EM TETO COM MASSA CORRIDA (PVA), DUAS (2) DEMÃOS, INCLUSIVE LIXAMENTO PARA PINTURA</t>
  </si>
  <si>
    <t>TETO</t>
  </si>
  <si>
    <t>ESQUADRIAS</t>
  </si>
  <si>
    <t>MADEIRA</t>
  </si>
  <si>
    <t>U</t>
  </si>
  <si>
    <t>P4(A) - PORTA EM MADEIRA ALMOFADADA (MUIRACATIARA), 0.80 X 2.10 M, PARA SANITÁRIO DE DEFICIENTE FÍSICO (INCLUSIVE FERRAGENS, FECHADURA, SUPORTE E CHAPA DE ALUMÍNIO E=1MM, EXCLUSIVE BATENTE) - REV 01</t>
  </si>
  <si>
    <t>P5-PORTA EM MADEIRA DE LEI, DE CORRER, LISA, SEMI-ÔCA 0,80X2,10M, INCLUSIVE BATENTES E FERRAGENS</t>
  </si>
  <si>
    <t>PINTURA ESMALTE EM ESQUADRIA DE MADEIRA, DUAS (2) DEMÃOS, INCLUSIVE UMA (1) DEMÃO DE FUNDO NIVELADOR, EXCLUSIVE MASSA A ÓLEO</t>
  </si>
  <si>
    <t>ALUMÍNIO</t>
  </si>
  <si>
    <t>ED-50986</t>
  </si>
  <si>
    <t>JANELA EM ALUMÍNIO DE CORRER COM 2 FOLHAS, LINHA 25/SUPREMA, ACABAMENTO ANODIZADO NATURAL, INCLUSIVE PERFIS, VIDRO 6MM E INSTALAÇÃO, EXCLUSIVE FERRAGENS PARA JANELA DE ALUMÍNIO DE CORRER</t>
  </si>
  <si>
    <t>P7, J6 - TELA GALVANIZADA MOSQUITEIRO EM QUADRO DIM. 1,0X1,0M, FORMADO POR CANTONEIRA ALUMINIO1"X1/8"+ BARRA CHATA ALUMINIO 7/8"X1/8"</t>
  </si>
  <si>
    <t>GUICHÊ- JANELA EM ALUMÍNIO, COR N/P/B, MOLDURA-VIDRO, TIPO GUILHOTINA, EXCLUSIVE VIDRO</t>
  </si>
  <si>
    <t>PORTÃO DE FERRO PADRÃO, EM CHAPA (TIPO LAMBRI), COLOCADO COM CADEADO</t>
  </si>
  <si>
    <t>PT5 - GRADIL TELADO PARA SUBSTAÇÃO, CONFECCIONADO EM TUBO GALVANIZADO DE 38,10MM, TELA GALVANIZADA DE 1/2", FIO 12, COM PINTURA PRETA FOSCA</t>
  </si>
  <si>
    <t>VIDRO</t>
  </si>
  <si>
    <t>P9-PORTA DE ABRIR COM MOLA HIDRÁULICA, DUAS FOLHAS DE 60 CM EM VIDRO TEMPERADO, 120X240 CM, ESPESSURA 10 MM, INCLUSIVE ACESSÓRIOS (AMBULÂNCIA)</t>
  </si>
  <si>
    <t>PORTA DE ABRIR COM MOLA HIDRÁULICA, DUAS FOLHAS DE 75 CM EM VIDRO TEMPERADO, 150X280 CM, ESPESSURA 10 MM, INCLUSIVE ACESSÓRIOS</t>
  </si>
  <si>
    <t>VD01 -FORNECIMENTO E INSTALAÇÃO DE PELE DE VIDRO TEMPERADO INCOLOR 10 MM EM FACHADA EM PERFIS EM ALUMÍNIO, CONFORME PROJETO</t>
  </si>
  <si>
    <t>VIDRO COMUM TRANSPARENTE INCOLOR, ESP. 4MM, INCLUSIVE FIXAÇÃO E VEDAÇÃO COM GUARNIÇÃO/GAXETA DE BORRACHA NEOPRENE, FORNECIMENTO E INSTALAÇÃO, EXCLUSIVE CAIXILHO/PERFIL</t>
  </si>
  <si>
    <t>INSTALAÇÕES ELÉTRICAS</t>
  </si>
  <si>
    <t>PADRÃO DE ENTRADA TRIFÁSICO 125A AÉREO</t>
  </si>
  <si>
    <t>PONTOS ELÉTRICOS</t>
  </si>
  <si>
    <t>ED-50227</t>
  </si>
  <si>
    <t>ED-50232</t>
  </si>
  <si>
    <t>LUMINÁRIA COMERCIAL COM DIFUSOR DE EMBUTIR, PARA DUAS (2) LÂMPADAS TUBULARES LED 2X18W-ØT8, FORNECIMENTO E INSTALAÇÃO, EXCLUSIVE BASE E LÂMPADA</t>
  </si>
  <si>
    <t>LUMINÁRIA COMERCIAL CHANFRADA DE SOBREPOR COMPLETA, PARA DUAS (2) LÂMPADAS TUBULARES LED 2X18W-ØT8, TEMPERATURA DA COR 6500K, FORNECIMENTO E INSTALAÇÃO, INCLUSIVE BASE E LÂMPADAS</t>
  </si>
  <si>
    <t>COMPOSIÇÃO PARAMÉTRICA DE PONTO ELÉTRICO DE TOMADA DUPLA  - 1 ESPECIAL (20A/250V) + 1 PADRÃO (10A/250v) EM EDIFÍCIO RESIDENCIAL COM ELETRODUTO EMBUTIDO EM RASGOS NAS PAREDES, INCLUSO TOMADA, ELETRODUTO, CABO, RASGO, QUEBRA E CHUMBAMENTO. AF_11/2022</t>
  </si>
  <si>
    <t>ELETRODUTO DE AÇO GALVANIZADO MÉDIO, INCLUSIVE CONEXÕES, SUPORTES E FIXAÇÃO DN 50 (2")</t>
  </si>
  <si>
    <t>CABO DE COBRE FLEXÍVEL, CLASSE 5, ISOLAMENTO TIPO LSHF/ATOX, NÃO HALOGENADO, ANTICHAMA, TERMOPLÁSTICO, UNIPOLAR, SEÇÃO 2,5 MM2, 70°C, 450/750V</t>
  </si>
  <si>
    <t>CABO DE COBRE FLEXÍVEL, CLASSE 5, ISOLAMENTO TIPO LSHF/ATOX, NÃO HALOGENADO, ANTICHAMA, TERMOPLÁSTICO, UNIPOLAR, SEÇÃO 4MM2, 70°C, 450/750V</t>
  </si>
  <si>
    <t>CABO DE COBRE FLEXÍVEL, CLASSE 5, ISOLAMENTO TIPO LSHF/ATOX, NÃO HALOGENADO, ANTICHAMA, TERMOPLÁSTICO, UNIPOLAR, SEÇÃO 6MM2, 70°C, 450/750V</t>
  </si>
  <si>
    <t>CABO DE COBRE FLEXÍVEL, CLASSE 5, ISOLAMENTO TIPO LSHF/ATOX, NÃO HALOGENADO, ANTICHAMA, TERMOPLÁSTICO, UNIPOLAR, SEÇÃO 35MM2, 70°C, 450/750V</t>
  </si>
  <si>
    <t>CABO DE COBRE FLEXÍVEL, CLASSE 5, ISOLAMENTO TIPO EPR/HEPR, NÃO HALOGENADO, ANTICHAMA, TERMOFIXO, UNIPOLAR, SEÇÃO 70MM2, 90°C, 0,6/1KV</t>
  </si>
  <si>
    <t>QPGD</t>
  </si>
  <si>
    <t>QUADROS</t>
  </si>
  <si>
    <t>EQUIPAMENTO DE LÓGICA E DADOS</t>
  </si>
  <si>
    <t>CAIXA DE TELEFONIA, NÚMERO 4, DIMENSÃO (60X60)CM, EM CHAPA DE AÇO GALVANIZADO, TIPO EMBUTIR COM FECHO, INCLUSIVE ACESSÓRIOS E INSTALAÇÃO</t>
  </si>
  <si>
    <t>CAIXA DE PASSAGEM EM ALVENARIA E TAMPA DE CONCRETO, FUNDO DE BRITA, TIPO 1, 50 X 50 X 60 CM, INCLUSIVE ESCAVAÇÃO, REATERRO E BOTA-FORA</t>
  </si>
  <si>
    <t>CAIXA DE PASSAGEM Nº 3 PADRÃO TELEBRÁS DIM. (40 X 40 X 12) CM EM CHAPA DE AÇO GALVANIZADO</t>
  </si>
  <si>
    <t>CABO UTP 4 PARES CATEGORIA 6 COM REVESTIMENTO EXTERNO NÃO PROPAGANTE A CHAMA</t>
  </si>
  <si>
    <t>CERTIFICAÇÃO DE GARANTIA DE TRANSMISSÃO DE CABOS LÓGICOS CAT. 5/6</t>
  </si>
  <si>
    <t>FORNECIMENTO E MONTAGEM DE GUIA DE CABOS HORIZONTAIS FECHADO DE CORPO DE AÇO SAE 1020, PROF=40MM</t>
  </si>
  <si>
    <t>SPDA</t>
  </si>
  <si>
    <t>TERMINAL A COMPRESSAO EM COBRE ESTANHADO 1 FURO PARA CABO 50 MM2</t>
  </si>
  <si>
    <t>PARAFUSO DE FENDA AUTOATARRACHANTE EM AÇO INOX Ø4,2 x 32mm. REF.: TERMOTECNICA  OU EQUIVALENTE - FORNECIMENTO E INSTALAÇÃO</t>
  </si>
  <si>
    <t>PRESILHA DE LATÃO, L=20MM, PARA FIXAÇÃO DE CABOS DE COBRE, FURO D=7MM, PARA CABOS 35MM² A 50MM², REF:TEL-745 OU SIMILAR (SPDA)</t>
  </si>
  <si>
    <t>CABO DE COBRE NU #50 MM2 - 7 FIOSX3,00MM, PARA ELEMENTOS DE CAPTAÇÃO/ANEL DE CINTAMENTO (SPDA), INCLUSIVE PRESILHA DE FIXAÇÃO</t>
  </si>
  <si>
    <t>APLICAÇÃO DE SELANTE, MASTIQUE ELÁSTICO, EM JUNTA DE DILAÇÃO, DIMENSÃO 20X10 MM, FATOR DE FORMA 1:2, EXCLUSIVE DELIMITADOR DE PROFUNDIDADE</t>
  </si>
  <si>
    <t>CAIXA DE INSPEÇÃO EM PVC, DIÂMETRO DE 30CM, ALTURA DE 30CM, COM TAMPA EM FERRO FUNDIDO, EXCLUSIVE HASTE DE ATERRAMENTO, INCLUSIVE INSTALAÇÃO</t>
  </si>
  <si>
    <t>CONECTOR DE PRESSÃO EM AÇO GALVANIZADO A FOGO, COM RABICHO DE ROSCA MECÂNICA Ø3/8" E CABO #50mm²</t>
  </si>
  <si>
    <t>INSTALAÇÕES HIDROSSANITÁRIAS</t>
  </si>
  <si>
    <t>PONTOS DE HIDRÁULICA</t>
  </si>
  <si>
    <t>ED-50221</t>
  </si>
  <si>
    <t>PONTO DE EMBUTIR PARA ÁGUA FRIA EM TUBO DE PVC RÍGIDO SOLDÁVEL, DN 20MM (1/2"), EMBUTIDO NA ALVENARIA COM DISTÂNCIA DE ATÉ CINCO (5) METROS DA TOMADA DE ÁGUA, INCLUSIVE CONEXÕES E FIXAÇÃO DO TUBO COM ENCHIMENTO DO RASGO NA ALVENARIA/CONCRETO COM ARGAMASSA</t>
  </si>
  <si>
    <t>ED-50223</t>
  </si>
  <si>
    <t>HIDRÔMETRO DN 25 (¾ ), 5,0 M³/H FORNECIMENTO E INSTALAÇÃO. AF_11/2016</t>
  </si>
  <si>
    <t>PONTO DE EMBUTIR PARA ESGOTO EM TUBO PVC RÍGIDO, PBV - SÉRIE NORMAL, DN 100MM (4"), EMBUTIDO EM PISO COM DISTÂNCIA DE ATÉ CINCO (5) METROS DA RAMAL DE ESGOTO, INCLUSIVE CONEXÕES E FIXAÇÃO DO TUBO COM ENCHIMENTO DO RASGO NO CONCRETO COM ARGAMASSA</t>
  </si>
  <si>
    <t>CAIXAS DE INSPEÇÃO/SIFONADA/GORDURA/AREIA</t>
  </si>
  <si>
    <t>CAIXA DE ESGOTO DE INSPEÇÃO/PASSAGEM EM ALVENARIA (60X60X60CM), REVESTIMENTO EM ARGAMASSA COM ADITIVO IMPERMEABILIZANTE, COM TAMPA DE CONCRETO, INCLUSIVE ESCAVAÇÃO, REATERRO E TRANSPORTE E RETIRADA DO MATERIAL ESCAVADO (EM CAÇAMBA)</t>
  </si>
  <si>
    <t>CAIXA DE DRENAGEM DE INSPEÇÃO/PASSAGEM EM ALVENARIA (50X50X100CM), REVESTIMENTO EM ARGAMASSA COM ADITIVO IMPERMEABILIZANTE, COM TAMPA EM GRELHA, INCLUSIVE ESCAVAÇÃO, REATERRO E TRANSPORTE E RETIRADA DO MATERIAL ESCAVADO (EM CAÇAMBA)</t>
  </si>
  <si>
    <t>LOUÇAS E APARELHOS SANITÁRIOS</t>
  </si>
  <si>
    <t>ED-50301</t>
  </si>
  <si>
    <t>ED-50283</t>
  </si>
  <si>
    <t>LAVATÓRIO DE LOUÇA BRANCA SEM COLUNA, TAMANHO MÉDIO, INCLUSIVE ACESSÓRIOS DE FIXAÇÃO, VÁLVULA DE ESCOAMENTO DE METAL COM ACABAMENTO CROMADO, SIFÃO DE METAL TIPO COPO COM ACABAMENTO CROMADO, FORNECIMENTO, INSTALAÇÃO E REJUNTAMENTO, EXCLUSIVE TORNEIRA E ENGATE FLEXÍVEL</t>
  </si>
  <si>
    <t>CUBA DE LOUÇA BRANCA DE EMBUTIR, FORMATO OVAL, INCLUSIVE VÁLVULA DE ESCOAMENTO DE METAL COM ACABAMENTO CROMADO, SIFÃO DE METAL TIPO COPO COM ACABAMENTO CROMADO, FORNECIMENTO E INSTALAÇÃO</t>
  </si>
  <si>
    <t>REVESTIMENTO COM GRANITO, CINZA ANDORINHA, APLICADO EM PAREDE, ESP. 2CM, ASSENTAMENTO COM ARGAMASSA INDUSTRIALIZADA, AMBIENTE INTERNO/EXTERNO, ALTURA MÁXIMA DE 3M PARA APLICAÇÃO DO GRANITO, INCLUSIVE REJUNTAMENTO</t>
  </si>
  <si>
    <t>METAIS, ACESSÓRIOS E EQUIPAMENTOS</t>
  </si>
  <si>
    <t>ED-48164</t>
  </si>
  <si>
    <t>ED-48160</t>
  </si>
  <si>
    <t>TORNEIRA ALAVANCA PARA PCD AUTOMATICA NBR9050 - CONFORME ESPECIFICAÇÃO</t>
  </si>
  <si>
    <t>TORNEIRA METÁLICA HOSPITALAR, ABERTURA ALAVANCA 1/4 DE VOLTA, ACABAMENTO CROMADO, COM AREJADOR, APLICAÇÃO DE MESA, INCLUSIVE ENGATE FLEXÍVEL METÁLICO, INCLUSIVE FORNECIMENTO E INSTALAÇÃO</t>
  </si>
  <si>
    <t>REGISTRO DE ESFERA, TIPO PVC SOLDÁVEL DN 25MM (3/4"), INCLUSIVE VOLANTE PARA ACIONAMENTO</t>
  </si>
  <si>
    <t>REGISTRO DE ESFERA, TIPO PVC SOLDÁVEL DN 50MM (1.1/2"), INCLUSIVE VOLANTE PARA ACIONAMENTO</t>
  </si>
  <si>
    <t>BARRA DE APOIO EM AÇO INOX POLIDO RETA, DN 1.1/4" (31,75MM), PARA ACESSIBILIDADE (PMR/PCR), COMPRIMENTO 70CM, INSTALADO EM PAREDE, INCLUSIVE FORNECIMENTO, INSTALAÇÃO E ACESSÓRIOS PARA FIXAÇÃO</t>
  </si>
  <si>
    <t>BARRA DE APOIO EM AÇO INOX POLIDO RETA, DN 1.1/4" (31,75MM), PARA ACESSIBILIDADE (PMR/PCR), COMPRIMENTO 80CM, INSTALADO EM PAREDE, INCLUSIVE FORNECIMENTO, INSTALAÇÃO E ACESSÓRIOS PARA FIXAÇÃO</t>
  </si>
  <si>
    <t>SABONETEIRA PLASTICA TIPO DISPENSER PARA SABONETE LIQUIDO COM RESERVATORIO 800 ML</t>
  </si>
  <si>
    <t>REAPROVEITAMENTO DE ÁGUA PLUVIAL</t>
  </si>
  <si>
    <t>PCIP</t>
  </si>
  <si>
    <t>PLACA FOTOLUMINESCENTE PARA SINALIZAÇÃO DE EMERGÊNCIA, TIPO "S2", DIMENSÃO (380X190)MM, INCLUSIVE FIXAÇÃO</t>
  </si>
  <si>
    <t>PLACA FOTOLUMINESCENTE PARA SINALIZAÇÃO DE EMERGÊNCIA, TIPO "E5", DIMENSÃO (300X300)MM, INCLUSIVE FIXAÇÃO</t>
  </si>
  <si>
    <t>REDE DE AR COMPRIMIDO</t>
  </si>
  <si>
    <t>CLIMATIZAÇÃO</t>
  </si>
  <si>
    <t>COMUNICAÇÃO VISUAL</t>
  </si>
  <si>
    <t>LETRA CAIXA ACM CONFORME PROJETO (ORÇAMENTO DE ACORDO COM O NOME DA UBS)</t>
  </si>
  <si>
    <t>CFTV</t>
  </si>
  <si>
    <t>MOBILIÁRIO</t>
  </si>
  <si>
    <t>BALCÃO DA RECEPÇÃO - CONFORME PROJETO</t>
  </si>
  <si>
    <t>DIVERSOS E LIMPEZA</t>
  </si>
  <si>
    <t>DIVERSOS</t>
  </si>
  <si>
    <t>ED-50266</t>
  </si>
  <si>
    <t>LIMPEZA FINAL PARA ENTREGA DA OBRA</t>
  </si>
  <si>
    <t>ESPELHO CRISTAL, DIMENSÃO (60X90)CM, COM ESP. 4MM, EM ACABAMENTO LAPIDADO, INCLUSIVE FIXAÇÃO COM PARAFUSO TIPO FINESSON, FORNECIMENTO E INSTALAÇÃO</t>
  </si>
  <si>
    <t>ESCADA MARINHEIRO COM GUARDA-CORPO, L=45CM, EXECUTADA EM BARRAS CHATA GALVANIZADA 1 1/4" X 5/16", E GUARDA CORPO D=65CM EM BARRA CHATA GALV.D=1"X1/8", SENDO DEGRAUS EM BARRA RED. D=5/8", ESPAÇADOS DE 30CM, INCLUSIVE LIXAMENTO E PINTURA, CONF.PROJETO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</si>
  <si>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</si>
  <si>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</si>
  <si>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</si>
  <si>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</si>
  <si>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</si>
  <si>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</si>
  <si>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</si>
  <si>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</si>
  <si>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</si>
  <si>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</si>
  <si>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</si>
  <si>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DATA: 02/07/2024</t>
  </si>
  <si>
    <t>PRAZO DE EXECUÇÃO : 4 MESES</t>
  </si>
  <si>
    <t>DATA BASE: AGO/2023</t>
  </si>
  <si>
    <t>Local: COMUNIDADE DE RAIMUNDOS - ZONA RURAL, CAPELA NOVA</t>
  </si>
  <si>
    <t>INSTALAÇÕES PRELIMINARES E CANTEIRO</t>
  </si>
  <si>
    <t>PINTURA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</si>
  <si>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</si>
  <si>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IIO-PLA-005</t>
  </si>
  <si>
    <t>ED-50505</t>
  </si>
  <si>
    <t>ED-50506</t>
  </si>
  <si>
    <t>LIXAMENTO MANUAL EM PAREDE PARA REMOÇÃO DE TINTA</t>
  </si>
  <si>
    <t>LIXAMENTO MANUAL EM TETO PARA REMOÇÃO DE TINTA</t>
  </si>
  <si>
    <t>ED-48501</t>
  </si>
  <si>
    <t>ED-50500</t>
  </si>
  <si>
    <t>DEMOLIÇÃO MANUAL DE REBOCO OU EMBOÇO, COM ESPESSURA DE ATÉ 55MM, INCLUSIVE AFASTAMENTO E EMPILHAMENTO, EXCLUSIVE TRANSPORTE E RETIRADA DO MATERIAL DEMOLIDO</t>
  </si>
  <si>
    <t>REBOCO COM ARGAMASSA, TRAÇO 1:2:8 (CIMENTO, CAL E AREIA) , ESP. 20MM, APLICAÇÃO MANUAL, PREPARO MECÂNICO</t>
  </si>
  <si>
    <t>PINTURA LÁTEX (PVA) EM PAREDE, TRÊS (3) DEMÃOS, EXCLUSIVE SELADOR ACRÍLICO E MASSA ACRÍLICA/CORRIDA (PVA)</t>
  </si>
  <si>
    <t>PISO</t>
  </si>
  <si>
    <t>ED-9317</t>
  </si>
  <si>
    <t>ED-48480</t>
  </si>
  <si>
    <t>PISO EM CONCRETO, PREPARADO EM OBRA COM BETONEIRA, FCK 10MPA, SEM ARMAÇÃO, ACABAMENTO RÚSTICO, ESP. 5CM, INCLUSIVE FORNECIMENTO, LANÇAMENTO, ADENSAMENTO, SARRAFEAMENTO, EXCLUSIVE JUNTA DE DILATAÇÃO</t>
  </si>
  <si>
    <t>DEMOLIÇÃO MANUAL DE PISO CERÂMICO OU LADRILHO HIDRÁULICO, INCLUSIVE AFASTAMENTO E EMPILHAMENTO, EXCLUSIVE DEMOLIÇÃO DE CONTRAPISO, TRANSPORTE E RETIRADA DO MATERIAL DEMOLIDO</t>
  </si>
  <si>
    <t>ED-50566</t>
  </si>
  <si>
    <t>ED-50723</t>
  </si>
  <si>
    <t>ED-51148</t>
  </si>
  <si>
    <t>CONTRAPISO DESEMPENADO COM ARGAMASSA, TRAÇO 1:3 ( CIMENTO E AREIA), ESP. 20MM</t>
  </si>
  <si>
    <t>REVESTIMENTO COM CERÂMICA APLICADO EM PISO, ACABAMENTO ESMALTADO, AMBIENTE INTERNO, PADRÃO COMERCIAL, DIMENSÃO DA PEÇA (10X20CM), PEI IV, ASSENTAMENTO COM ARGAMASSA INDUSTRIALIZADA, INCLUSIVE REJUNTAMENTO</t>
  </si>
  <si>
    <t>RAMPA PARA ACESSO DE DEFICIENTE, EM CONCRETO SIMPLES FCK = 25 MPA, DESEMPENADA, COM PINTURA INDICATIVA, 02 DEMÃOS</t>
  </si>
  <si>
    <t>BANHEIRO PNE</t>
  </si>
  <si>
    <t>4.6</t>
  </si>
  <si>
    <t>ED-48494</t>
  </si>
  <si>
    <t>ED-48495</t>
  </si>
  <si>
    <t>REMOÇÃO MANUAL DE FOLHA DE PORTA OU JANELA DE MADEIRA OU METÁLICA, COM REAPROVEITAMENTO, INCLUSIVE AFASTAMENTO E EMPILHAMENTO, EXCLUSIVE TRANSPORTE E RETIRADA DO MATERIAL REMOVIDO NÃO REAPROVEITÁVEL</t>
  </si>
  <si>
    <t>REMOÇÃO MANUAL DE MARCO EM MADEIRA OU METÁLICO, COM REAPROVEITAMENTO, INCLUSIVE AFASTAMENTO E EMPILHAMENTO, EXCLUSIVE TRANSPORTE E RETIRADA DO MATERIAL REMOVIDO NÃO REAPROVEITÁVEL</t>
  </si>
  <si>
    <t>ED-28338</t>
  </si>
  <si>
    <t>DEMOLIÇÃO MANUAL DE CONSTRUÇÃO EM ALVENARIAS DE VEDAÇÃO, COM ESPESSURA MÁXIMA DE 15CM, INCLUSIVE REMOÇÃO COM REAPROVEITAMENTO DE ESQUADRIAS, AFASTAMENTO E EMPILHAMENTO, EXCLUSIVE TRANSPORTE E RETIRADA DO MATERIAL DEMOLIDO/REMOVIDO NÃO REAPROVEITÁVEL</t>
  </si>
  <si>
    <t>ED-48163</t>
  </si>
  <si>
    <t>BARRA DE APOIO EM AÇO INOX POLIDO RETA, DN 1.1/4" (31,75MM) , PARA ACESSIBILIDADE (PMR/PCR), COMPRIMENTO 40CM, INSTALADO EM PORTA/PAREDE, INCLUSIVE FORNECIMENTO, INSTALAÇÃO E ACESSÓRIOS PARA FIXAÇÃO</t>
  </si>
  <si>
    <t>BARRA DE APOIO EM AÇO INOX POLIDO RETA, DN 1.1/4" (31,75MM) , PARA ACESSIBILIDADE (PMR/PCR), COMPRIMENTO 70CM, INSTALADO EM PAREDE, INCLUSIVE FORNECIMENTO, INSTALAÇÃO E ACESSÓRIOS PARA FIXAÇÃO</t>
  </si>
  <si>
    <t>BARRA DE APOIO EM AÇO INOX POLIDO RETA, DN 1.1/4" (31,75MM) , PARA ACESSIBILIDADE (PMR/PCR), COMPRIMENTO 80CM, INSTALADO EM PAREDE, INCLUSIVE FORNECIMENTO, INSTALAÇÃO E ACESSÓRIOS PARA FIXAÇÃO</t>
  </si>
  <si>
    <t>BANHEIRO</t>
  </si>
  <si>
    <t>OUTROS</t>
  </si>
  <si>
    <t>5.3</t>
  </si>
  <si>
    <t>5.4</t>
  </si>
  <si>
    <t>5.5</t>
  </si>
  <si>
    <t>5.6</t>
  </si>
  <si>
    <t>5.7</t>
  </si>
  <si>
    <t>5.8</t>
  </si>
  <si>
    <t>6.7</t>
  </si>
  <si>
    <t>ED-48232</t>
  </si>
  <si>
    <t>ALVENARIA DE VEDAÇÃO COM TIJOLO CERÂMICO FURADO, ESP. 14CM, PARA REVESTIMENTO, INCLUSIVE ARGAMASSA PARA ASSENTAMENTO</t>
  </si>
  <si>
    <t>ED-50731</t>
  </si>
  <si>
    <t>CHAPISCO COM ARGAMASSA INDUSTRIALIZADA, ESP. 5MM, APLICADO EM ALVENARIA/ESTRUTURA DE CONCRETO COM DESEMPENADEIRA METÁLICA, INCLUSIVE ARGAMASSA COM PREPARO MECANIZADO</t>
  </si>
  <si>
    <t>REBOCO COM ARGAMASSA, TRAÇO 1:2:8 (CIMENTO, CAL E AREIA) , ESP. 20MM, APLICAÇÃO MANUAL, INCLUSIVE ARGAMASSA COM PREPARO MECANIZADO, EXCLUSIVE CHAPISCO</t>
  </si>
  <si>
    <t>EMBOÇO COM ARGAMASSA, TRAÇO 1:6 (CIMENTO E AREIA), ESP. PREPARO MECANIZADO, EXCLUSIVE CHAPISCO 20MM, APLICAÇÃO MANUAL, INCLUSIVE ARGAMASSA COM</t>
  </si>
  <si>
    <t>ED-48467</t>
  </si>
  <si>
    <t>REMOÇÃO DE LOUÇAS (LAVATÓRIO, BANHEIRA, PIA, VASO SANITÁRIO, TANQUE), COM REAPROVEITAMENTO, INCLUSIVE AFASTAMENTO E EMPILHAMENTO, EXCLUSIVE TRANSPORTE E RETIRADA DO MATERIAL REMOVIDO NÃO REAPROVEITÁVEL</t>
  </si>
  <si>
    <t>PORTÃO EM TUBO DE AÇO GALVANIZADO COM COSTURA, DIÂMETRO DE 1.1/2" (38,1MM), ESP. 2MM, COM TELA QUADRICULADA ONDULADA, TRAMA DE 1/2" (12,70MM), FIO 12 (2, 77MM), EXCLUSIVE CADEADO E PINTURA</t>
  </si>
  <si>
    <t>PONTO DE EMBUTIR PARA UMA (1) TOMADA PADRÃO, TRÊS (3) POLOS (2P+T/10A-250V), COM PLACA 4"X2" DE UM (1) POSTO, COM ELETRODUTO FLEXÍVEL CORRUGADO, ANTI-CHAMA, DN 25MM (3/ 4"), EMBUTIDO NA ALVENARIA E CABO DE COBRE FLEXÍVEL, CLASSE 5, ISOLAMENTO TIPO LSHF/ATOX, NÃO HALOGENADO, SEÇÃO 2,5MM2 (70°C-450/750V), COM DISTÂNCIA DE ATÉ DEZ (10) METROS DO PONTO DE DERIVAÇÃO, INCLUSIVE CAIXA DE LIGAÇÃO, SUPORTE E FIXAÇÃO DO ELETRODUTO COM ENCHIMENTO DO RASGO NA ALVENARIA/CONCRETO COM ARGAMASSA</t>
  </si>
  <si>
    <t>RO-43107</t>
  </si>
  <si>
    <t>ED-50852</t>
  </si>
  <si>
    <t>ED-50849</t>
  </si>
  <si>
    <t>Demolição manual de concreto armado</t>
  </si>
  <si>
    <t>ESCADA SOBRE O SOLO DEGRAUS APROXIMADAMENTE 50 X 16,5 CM</t>
  </si>
  <si>
    <t>LAJE 8 CM MACIÇA DE CONCRETO 20MPa, COM ARMAÇÃO, FÔRMA RESINADA. ESCORAMENTO E DESFORMA</t>
  </si>
  <si>
    <t>Objeto: REFORMA DA ESCOLA MUNICIPAL DEOCLASSIO APOLÔNIO DE PAIVA</t>
  </si>
  <si>
    <t>Local: COMUNIDADE DE RAPOSA - ZONA RURAL, CAPELA NOVA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</si>
  <si>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</si>
  <si>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</si>
  <si>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</si>
  <si>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</si>
  <si>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</si>
  <si>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</si>
  <si>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</si>
  <si>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</si>
  <si>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</si>
  <si>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</si>
  <si>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</si>
  <si>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</si>
  <si>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</si>
  <si>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</si>
  <si>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</si>
  <si>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</si>
  <si>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NSTALAÇÕES PRELIMINARES E CANTEIRO</t>
  </si>
  <si>
    <t>ACESSIBILIDADE</t>
  </si>
  <si>
    <t>BACIA SANITÁRIA (VASO) DE LOUÇA CONVENCIONAL, ACESSÍVEL (PCR/PMR), COR BRANCA, COM INSTALAÇÃO DE SÓCULO NA BASE DA BACIA ACOMPANHANDO A PROJEÇÃO DA BASE, NÃO ULTRAPASSANDO ALTURA DE 5CM, ALTURA MÁXIMA DE 46CM ( BACIA+ASSENTO), INCLUSIVE ACESSÓRIOS DE FIXAÇÃO/ VEDAÇÃO, VÁLVULA DE DESCARGA METÁLICA COM ACIONAMENTO DUPLO, TUBO DE LIGAÇÃO DE LATÃO COM CANOPLA, FORNECIMENTO, INSTALAÇÃO E REJUNTAMENTO, EXCLUSIVE ASSENTO</t>
  </si>
  <si>
    <t>ED-49603</t>
  </si>
  <si>
    <t>PORTA DE MADEIRA COMPLETA, DIMENSÃO (90X210)CM, TIPO DE ABRIR, UMA (1) FOLHA, ACABAMENTO NATURAL PARA PINTURA/ VERNIZ, TIPO PRANCHETA/SARRAFEADA, INCLUSIVE MARCO, ALIZAR E FERRAGENS, EXCLUSIVE PINTURA/VERNIZ</t>
  </si>
  <si>
    <t>EMBOÇO COM ARGAMASSA, TRAÇO 1:6 (CIMENTO E AREIA), ESP. 20MM, APLICAÇÃO MANUAL, INCLUSIVE ARGAMASSA COM PREPARO MECANIZADO, EXCLUSIVE CHAPISCO</t>
  </si>
  <si>
    <t>COZINHA</t>
  </si>
  <si>
    <t>ED-49805</t>
  </si>
  <si>
    <t>ED-50252</t>
  </si>
  <si>
    <t>FORNECIMENTO DE CONCRETO ESTRUTURAL, USINADO BOMBEADO, COM FCK 25MPA, INCLUSIVE LANÇAMENTO, ADENSAMENTO E ACABAMENTO (FUNDAÇÃO)</t>
  </si>
  <si>
    <t>LAJE PRÉ-MOLDADA UNIDIRECIONAL COM ENCHIMENTO EM POLIESTIRENO EXPANDIDO (EPS), CAPEAMENTO DE 4CM, SOBRECARGA DE 100KG/M2, ALTURA TOTAL DE 11CM E VÃO LIVRE MÁXIMO DE 3M, INCLUSIVE CONCRETO ESTRUTURAL, USINADO BOMBEADO COM FCK DE 20MPA, EXCLUSIVE TELA ARMADA E CIMBRAMENTO</t>
  </si>
  <si>
    <t>ED-19637</t>
  </si>
  <si>
    <t>ED-49643</t>
  </si>
  <si>
    <t>CIMBRAMENTO PARA LAJE PRÉ-MOLDADA COM ESCORAMENTO METÁLICO, TIPO "A", ALTURA DE (200 ATÉ 310)CM, INCLUSIVE DESCARGA, MONTAGEM, DESMONTAGEM E CARGA</t>
  </si>
  <si>
    <t>FÔRMA E DESFORMA DE TÁBUA E SARRAFO, REAPROVEITAMENTO (3X), EXCLUSIVE ESCORAMENTO</t>
  </si>
  <si>
    <t>M²xMÊS</t>
  </si>
  <si>
    <t>ED-50724</t>
  </si>
  <si>
    <t>REVESTIMENTO COM CERÂMICA APLICADO EM PISO, ACABAMENTO ESMALTADO, AMBIENTE INTERNO, PADRÃO EXTRA, DIMENSÃO DA PEÇA ATÉ 2025 CM2, PEI IV, ASSENTAMENTO COM ARGAMASSA INDUSTRIALIZADA, INCLUSIVE REJUNTAMENTO</t>
  </si>
  <si>
    <t>PONTO DE EMBUTIR PARA UM (1) INTERRUPTOR SIMPLES (10A250V), COM PLACA 4"X2" DE UM (1) POSTO, COM ELETRODUTO FLEXÍVEL CORRUGADO, ANTI-CHAMA, DN 25MM (3/4"), EMBUTIDO NA ALVENARIA E CABO DE COBRE FLEXÍVEL, CLASSE 5, ISOLAMENTO TIPO LSHF/ATOX, NÃO HALOGENADO, SEÇÃO 1, 5MM2 (70°C-450/750V), COM DISTÂNCIA DE ATÉ DEZ (10) METROS DO PONTO DE DERIVAÇÃO, INCLUSIVE CAIXA DE LIGAÇÃO, SUPORTE E FIXAÇÃO DO ELETRODUTO COM ENCHIMENTO DO RASGO NA ALVENARIA/CONCRETO COM ARGAMASSA</t>
  </si>
  <si>
    <t>PONTO DE EMBUTIR PARA UMA (1) LUMINÁRIA,COM ELETRODUTO DE PVC RÍGIDO ROSCÁVEL, DN 20MM (3/4"), EMBUTIDO NA LAJE E CABO DE COBRE FLEXÍVEL, CLASSE 5, ISOLAMENTO TIPO LSHF/ ATOX, NÃO HALOGENADO, SEÇÃO 1,5MM2 (70°C-450/750V), COM DISTÂNCIA DE ATÉ CINCO (5) METROS DO PONTO DE DERIVAÇÃO, EXCLUSIVE LUMINÁRIA, INCLUSIVE CAIXA DE LIGAÇÃO OCTOGONAL, SUPORTE E FIXAÇÃO DO ELETRODUTO</t>
  </si>
  <si>
    <t>ED-50228</t>
  </si>
  <si>
    <t>ED-17905</t>
  </si>
  <si>
    <t>PONTO DE EMBUTIR PARA UMA (1) TOMADA PADRÃO, TRÊS (3) POLOS (2P+T/10A-250V), COM PLACA 4"X2" DE UM (1) POSTO, COM ELETRODUTO DE PVC RÍGIDO ROSCÁVEL, DN 20MM (3/4"), EMBUTIDO NO PISO E CABO DE COBRE FLEXÍVEL, CLASSE 5, ISOLAMENTO TIPO LSHF/ATOX, NÃO HALOGENADO, SEÇÃO 2, 5MM2 (70°C-450/750V), COM DISTÂNCIA DE ATÉ DEZ (10) METROS DO PONTO DE DERIVAÇÃO, INCLUSIVE CAIXA DE LIGAÇÃO, SUPORTE E FIXAÇÃO DO ELETRODUTO COM ENCHIMENTO DO RASGO NA ALVENARIA/CONCRETO COM ARGAMASSA</t>
  </si>
  <si>
    <t>ED-29483</t>
  </si>
  <si>
    <t>ED-9081</t>
  </si>
  <si>
    <t>JANELA EM ALUMÍNIO FIXA COMPLETA, LINHA 25/SUPREMA, ACABAMENTO ANODIZADO NATURAL, INCLUSIVE PERFIS E VIDRO LISO 4MM E INSTALAÇÃO</t>
  </si>
  <si>
    <t>REVESTIMENTO COM CERÂMICA APLICADO EM PAREDE, ACABAMENTO ESMALTADO, AMBIENTE INTERNO/EXTERNO, PADRÃO EXTRA, DIMENSÃO DA PEÇA ATÉ 2025 CM2, PEI III, ASSENTAMENTO COM ARGAMASSA INDUSTRIALIZADA, INCLUSIVE REJUNTAMENTO</t>
  </si>
  <si>
    <t>Objeto: REFORMA DA ESCOLA MUNICIPAL FRANCISCO LOPES DE ASSIS</t>
  </si>
  <si>
    <t>Local: COMUNIDADE DE SOUZA - ZONA RURAL, CAPELA NOVA</t>
  </si>
  <si>
    <t>3.15</t>
  </si>
  <si>
    <t>3.16</t>
  </si>
  <si>
    <t>ED-50848</t>
  </si>
  <si>
    <t>ED-48408</t>
  </si>
  <si>
    <t>ED-48423</t>
  </si>
  <si>
    <t>LAJE 10 CM MACIÇA DE CONCRETO 20 MPa, COM ARMAÇÃO, FÔRMA RESINADA, ESCORAMENTO E DESFORMA</t>
  </si>
  <si>
    <t>ENGRADAMENTO PARA TELHADO DE FIBROCIMENTO ONDULADA</t>
  </si>
  <si>
    <t>COBERTURA EM TELHA DE FIBROCIMENTO, TIPO ONDULADA, ESP . 5MM, COM RECOBRIMENTO TRANSVERSAL E LONGITUDINAL, EXCLUSIVE CUMEEIRA E ENGRADAMENTO, INCLUSIVE ACESSÓRIOS DE</t>
  </si>
  <si>
    <t>ED-48487</t>
  </si>
  <si>
    <t>DEMOLIÇÃO MANUAL DE LAJE DE CONCRETO ARMADO, COM ESPESSURA DE ATÉ 15CM, INCLUSIVE AFASTAMENTO E EMPILHAMENTO, EXCLUSIVE TRANSPORTE E RETIRADA DO MATERIAL DEMOLIDO</t>
  </si>
  <si>
    <t>ED-49310</t>
  </si>
  <si>
    <t>ED-49587</t>
  </si>
  <si>
    <t>ELETRODUTO DE PVC RÍGIDO ROSCÁVEL, DN 32 MM (1.1/4"), INCLUSIVE CONEXÕES, SUPORTES E FIXAÇÃO</t>
  </si>
  <si>
    <t>FOLHA DE PORTA MADEIRA DE LEI PRANCHETA PARA PINTURA 80 X 210 CM</t>
  </si>
  <si>
    <t>ELEVADOR DE CARGA A CABO, CABINE SEMI FECHADA 2,0 X 1,5 X 2,0 M, CAPACIDADE DECARGA 1000 KG, TORRE 2,38 X 2,21 X 15 M, GUINCHO DE EMBREAGEM, FREIO DESEGURANCA, LIMITADOR DE VELOCIDADE E CANCELA</t>
  </si>
  <si>
    <t>BANHEIRO ACESSIBILIDADE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</si>
  <si>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</si>
  <si>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</si>
  <si>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</si>
  <si>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</si>
  <si>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</si>
  <si>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</si>
  <si>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</si>
  <si>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</si>
  <si>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</si>
  <si>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</si>
  <si>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</si>
  <si>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</si>
  <si>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</si>
  <si>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</si>
  <si>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SECRETARIA E TELECENTTRO</t>
  </si>
  <si>
    <t>RAMPA ACESSIBILIDADE</t>
  </si>
  <si>
    <t>6.8</t>
  </si>
  <si>
    <t>6.9</t>
  </si>
  <si>
    <t>6.10</t>
  </si>
  <si>
    <t>PASSEIOS DE CONCRETO E = 6 CM, FCK = 10 MPA, JUNTA SECA</t>
  </si>
  <si>
    <t>ED-51145</t>
  </si>
  <si>
    <t>3 A 7</t>
  </si>
  <si>
    <t>27 A 31</t>
  </si>
  <si>
    <t>10 A 14</t>
  </si>
  <si>
    <t>PONTO DE EMBUTIR PARA ESGOTO EM TUBO PVC RÍGIDO, PB - SÉRIE NORMAL, DN 40MM (1.1/2"), EMBUTIDO NA ALVENARIA/PISO, COM ALTURA (SAÍDA) DE 50CM DO PISO, COM DISTÂNCIA DE ATÉ CINCO (5) METROS DO RAMAL DE ESGOTO, EXCLUSIVE ESCAVAÇÃO, INCLUSIVE CONEXÕES E FIXAÇÃO DO TUBO COM ENCHIMENTO DO RASGO NA ALVENARIA/CONCRETO COM ARGAMASSA</t>
  </si>
  <si>
    <t>ED-50662</t>
  </si>
  <si>
    <t>CALHA EM CHAPA GALVANIZADA, ESP. 0,5MM (GSG-26), COM DESENVOLVIMENTO DE 40CM, INCLUSIVE IÇAMENTO MANUAL VERTICAL</t>
  </si>
  <si>
    <t>GUARDA-CORPO EXTERNO, ALTURA 130CM, EM TUBO GALVANIZADO, COM COSTURA, DIÂMETRO 2", ESP. 3MM, GRADIL COM DIVISÃO HORIZONTAL EM TUBO GALVANIZADO, COM COSTURA, DIÂMETRO 1", ESP. 3MM, EXCLUSIVE PINTURA</t>
  </si>
  <si>
    <t>ED-32098</t>
  </si>
  <si>
    <t>ED-48457</t>
  </si>
  <si>
    <t>ED-48514</t>
  </si>
  <si>
    <t>REMOÇÃO MANUAL DE TELHA CERÂMICA, COM REAPROVEITAMENTO, INCLUSIVE AFASTAMENTO E EMPILHAMENTO, EXCLUSIVE TRANSPORTE E RETIRADA DO MATERIAL REMOVIDO NÃO REAPROVEITÁVEL</t>
  </si>
  <si>
    <t>REMOÇÃO MANUAL DE ENGRADAMENTO PARA TELHA TIPO CERÂMICA OU CONCRETO, INCLUSIVE AFASTAMENTO E EMPILHAMENTO, EXCLUSIVE TRANSPORTE E RETIRADA DO MATERIAL REMOVIDO NÃO REAPROVEITÁVEL</t>
  </si>
  <si>
    <t>ED-20575</t>
  </si>
  <si>
    <t>FORNECIMENTO DE ESTRUTURA METÁLICA E ENGRADAMENTO METÁLICO, EM AÇO, SOBRE LAJE PARA TELHA CERÂMICA, COBERTURA PADRÃO DO PRÉDIO ESCOLAR, EXCLUSIVE TELHA, INCLUSIVE FABRICAÇÃO, TRANSPORTE, MONTAGEM, APLICAÇÃO DE FUNDO PREPARADOR ANTICORROSIVO, UMA (1) DEMÃO E PINTURA ESMALTE, DUAS (2) DEMÃOS</t>
  </si>
  <si>
    <t>ED-48432</t>
  </si>
  <si>
    <t>COBERTURA EM TELHA ONDULADA TRADICIONAL DE FIBRA VEGETAL COM BETUME ESP. = 3 MM - INCLINAÇÃO ACIMA DE 15º ( FIXAÇÃO EM ESTRUTURA METÁLICA)</t>
  </si>
  <si>
    <t>ED-48505</t>
  </si>
  <si>
    <t>DEMOLIÇÃO MANUAL DE RODAPÉ, INCLUSIVE ARGAMASSA DE ASSENTAMENTO E AFASTAMENTO, EXCLUSIVE TRANSPORTE E RETIRADA DO MATERIAL DEMOLIDO</t>
  </si>
  <si>
    <t>REVESTIMENTO COM CERÂMICA VERMELHO NATURAL PARA PISO , ASSENTAMENTO COM ARGAMASSA INDUSTRIALIZADA, INCLUSIVE REJUNTAMENTO</t>
  </si>
  <si>
    <t>Objeto: REFORMA DA ESCOLA MUNICIPAL ANTÕNIO SILVÉRIO BARBOSA</t>
  </si>
  <si>
    <t>Local: COMUNIDADE DE PALMEIRAS - ZONA RURAL, CAPELA NOVA</t>
  </si>
  <si>
    <t>desconto Raimundos</t>
  </si>
  <si>
    <t>desconto Raposa</t>
  </si>
  <si>
    <t>desconto Souza</t>
  </si>
  <si>
    <t>desconto Palmeiras</t>
  </si>
  <si>
    <t>Objeto: REFORMA DA ESCOLA MUNICIPAL JOSÉ FIRMO DE SOUZA</t>
  </si>
</sst>
</file>

<file path=xl/styles.xml><?xml version="1.0" encoding="utf-8"?>
<styleSheet xmlns="http://schemas.openxmlformats.org/spreadsheetml/2006/main">
  <numFmts count="7">
    <numFmt numFmtId="164" formatCode="&quot;R$&quot;\ #,##0.00"/>
    <numFmt numFmtId="165" formatCode="_-* #,##0.00_-;\-* #,##0.00_-;_-* \-??_-;_-@_-"/>
    <numFmt numFmtId="166" formatCode="_(* #,##0.00_);_(* \(#,##0.00\);_(* \-??_);_(@_)"/>
    <numFmt numFmtId="167" formatCode="_-&quot;R$ &quot;* #,##0.00_-;&quot;-R$ &quot;* #,##0.00_-;_-&quot;R$ &quot;* \-??_-;_-@_-"/>
    <numFmt numFmtId="168" formatCode="0.000%"/>
    <numFmt numFmtId="169" formatCode="0.0000%"/>
    <numFmt numFmtId="170" formatCode="0.000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6" borderId="0" applyNumberFormat="0" applyBorder="0" applyAlignment="0" applyProtection="0"/>
    <xf numFmtId="0" fontId="10" fillId="15" borderId="2" applyNumberFormat="0" applyAlignment="0" applyProtection="0"/>
    <xf numFmtId="0" fontId="11" fillId="16" borderId="3" applyNumberFormat="0" applyAlignment="0" applyProtection="0"/>
    <xf numFmtId="0" fontId="12" fillId="0" borderId="4" applyNumberFormat="0" applyFill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13" fillId="7" borderId="2" applyNumberFormat="0" applyAlignment="0" applyProtection="0"/>
    <xf numFmtId="167" fontId="6" fillId="0" borderId="0" applyFill="0" applyBorder="0" applyAlignment="0" applyProtection="0"/>
    <xf numFmtId="0" fontId="6" fillId="0" borderId="0"/>
    <xf numFmtId="0" fontId="7" fillId="0" borderId="0"/>
    <xf numFmtId="0" fontId="6" fillId="9" borderId="5" applyNumberFormat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4" fillId="15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0" applyNumberFormat="0" applyFill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9" fontId="22" fillId="0" borderId="0" applyFont="0" applyFill="0" applyBorder="0" applyAlignment="0" applyProtection="0"/>
  </cellStyleXfs>
  <cellXfs count="51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justify" wrapText="1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8" fontId="1" fillId="0" borderId="0" xfId="48" applyNumberFormat="1" applyFont="1" applyAlignment="1">
      <alignment horizontal="center" vertical="center"/>
    </xf>
    <xf numFmtId="169" fontId="1" fillId="0" borderId="0" xfId="48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2" fontId="1" fillId="0" borderId="0" xfId="48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3" fillId="0" borderId="0" xfId="0" applyFont="1"/>
    <xf numFmtId="16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49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Moeda 2" xfId="31"/>
    <cellStyle name="Normal" xfId="0" builtinId="0"/>
    <cellStyle name="Normal 2" xfId="32"/>
    <cellStyle name="Normal 3" xfId="33"/>
    <cellStyle name="Normal 4" xfId="1"/>
    <cellStyle name="Nota 2" xfId="34"/>
    <cellStyle name="Porcentagem" xfId="48" builtinId="5"/>
    <cellStyle name="Porcentagem 2" xfId="36"/>
    <cellStyle name="Porcentagem 3" xfId="35"/>
    <cellStyle name="Saída 2" xfId="37"/>
    <cellStyle name="Texto de Aviso 2" xfId="38"/>
    <cellStyle name="Texto Explicativo 2" xfId="39"/>
    <cellStyle name="Título 1 2" xfId="40"/>
    <cellStyle name="Título 2 2" xfId="41"/>
    <cellStyle name="Título 3 2" xfId="42"/>
    <cellStyle name="Título 4 2" xfId="43"/>
    <cellStyle name="Título 5" xfId="44"/>
    <cellStyle name="Total 2" xfId="45"/>
    <cellStyle name="Vírgula 2" xfId="47"/>
    <cellStyle name="Vírgula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38" zoomScale="92" zoomScaleNormal="100" workbookViewId="0">
      <selection activeCell="J2" sqref="A2:XFD2"/>
    </sheetView>
  </sheetViews>
  <sheetFormatPr defaultColWidth="9.140625" defaultRowHeight="12.75"/>
  <cols>
    <col min="1" max="1" width="9.140625" style="17"/>
    <col min="2" max="2" width="16" style="17" bestFit="1" customWidth="1"/>
    <col min="3" max="3" width="62.85546875" style="10" customWidth="1"/>
    <col min="4" max="4" width="14.28515625" style="1" customWidth="1"/>
    <col min="5" max="5" width="18" style="17" hidden="1" customWidth="1"/>
    <col min="6" max="6" width="18" style="17" customWidth="1"/>
    <col min="7" max="7" width="12.5703125" style="17" customWidth="1"/>
    <col min="8" max="8" width="18" style="17" bestFit="1" customWidth="1"/>
    <col min="9" max="9" width="17.42578125" style="17" customWidth="1"/>
    <col min="10" max="10" width="12.5703125" style="17" bestFit="1" customWidth="1"/>
    <col min="11" max="11" width="13.42578125" style="17" bestFit="1" customWidth="1"/>
    <col min="12" max="12" width="9.140625" style="17"/>
    <col min="13" max="13" width="13.28515625" style="17" bestFit="1" customWidth="1"/>
    <col min="14" max="14" width="9.140625" style="17"/>
    <col min="15" max="15" width="12" style="17" bestFit="1" customWidth="1"/>
    <col min="16" max="16384" width="9.140625" style="17"/>
  </cols>
  <sheetData>
    <row r="1" spans="1:13" ht="102.6" hidden="1" customHeight="1">
      <c r="A1" s="34"/>
      <c r="B1" s="35"/>
      <c r="C1" s="35"/>
      <c r="D1" s="35"/>
      <c r="E1" s="35"/>
      <c r="F1" s="35"/>
      <c r="G1" s="35"/>
      <c r="H1" s="35"/>
      <c r="I1" s="35"/>
    </row>
    <row r="2" spans="1:13" ht="35.450000000000003" customHeight="1">
      <c r="A2" s="36" t="s">
        <v>3</v>
      </c>
      <c r="B2" s="37"/>
      <c r="C2" s="37"/>
      <c r="D2" s="37"/>
      <c r="E2" s="37"/>
      <c r="F2" s="38"/>
      <c r="G2" s="42" t="s">
        <v>195</v>
      </c>
      <c r="H2" s="42"/>
      <c r="I2" s="42" t="s">
        <v>197</v>
      </c>
    </row>
    <row r="3" spans="1:13" ht="12.75" customHeight="1">
      <c r="A3" s="39"/>
      <c r="B3" s="40"/>
      <c r="C3" s="40"/>
      <c r="D3" s="40"/>
      <c r="E3" s="40"/>
      <c r="F3" s="41"/>
      <c r="G3" s="42" t="s">
        <v>0</v>
      </c>
      <c r="H3" s="42"/>
      <c r="I3" s="42"/>
    </row>
    <row r="4" spans="1:13" ht="12.75" customHeight="1">
      <c r="A4" s="43" t="s">
        <v>37</v>
      </c>
      <c r="B4" s="44"/>
      <c r="C4" s="44"/>
      <c r="D4" s="44"/>
      <c r="E4" s="44"/>
      <c r="F4" s="45"/>
      <c r="G4" s="42"/>
      <c r="H4" s="42"/>
      <c r="I4" s="46">
        <v>0.24049999999999999</v>
      </c>
    </row>
    <row r="5" spans="1:13" ht="18" customHeight="1">
      <c r="A5" s="43" t="s">
        <v>305</v>
      </c>
      <c r="B5" s="44"/>
      <c r="C5" s="44"/>
      <c r="D5" s="44"/>
      <c r="E5" s="44"/>
      <c r="F5" s="45"/>
      <c r="G5" s="25" t="s">
        <v>2</v>
      </c>
      <c r="H5" s="25" t="s">
        <v>1</v>
      </c>
      <c r="I5" s="42"/>
    </row>
    <row r="6" spans="1:13">
      <c r="A6" s="47" t="s">
        <v>306</v>
      </c>
      <c r="B6" s="47"/>
      <c r="C6" s="47"/>
      <c r="D6" s="47"/>
      <c r="E6" s="47"/>
      <c r="F6" s="47"/>
      <c r="G6" s="47"/>
      <c r="H6" s="47"/>
      <c r="I6" s="42"/>
    </row>
    <row r="7" spans="1:13">
      <c r="A7" s="47" t="s">
        <v>196</v>
      </c>
      <c r="B7" s="47"/>
      <c r="C7" s="47"/>
      <c r="D7" s="47"/>
      <c r="E7" s="47"/>
      <c r="F7" s="47"/>
      <c r="G7" s="47"/>
      <c r="H7" s="47"/>
      <c r="I7" s="42"/>
    </row>
    <row r="8" spans="1:13">
      <c r="A8" s="32" t="s">
        <v>4</v>
      </c>
      <c r="B8" s="32"/>
      <c r="C8" s="32"/>
      <c r="D8" s="32"/>
      <c r="E8" s="32"/>
      <c r="F8" s="32"/>
      <c r="G8" s="32"/>
      <c r="H8" s="32"/>
      <c r="I8" s="32"/>
    </row>
    <row r="9" spans="1:13">
      <c r="A9" s="6" t="s">
        <v>5</v>
      </c>
      <c r="B9" s="6" t="s">
        <v>6</v>
      </c>
      <c r="C9" s="9" t="s">
        <v>7</v>
      </c>
      <c r="D9" s="6" t="s">
        <v>8</v>
      </c>
      <c r="E9" s="6" t="s">
        <v>36</v>
      </c>
      <c r="F9" s="6" t="s">
        <v>10</v>
      </c>
      <c r="G9" s="6" t="s">
        <v>9</v>
      </c>
      <c r="H9" s="6" t="s">
        <v>11</v>
      </c>
      <c r="I9" s="6" t="s">
        <v>12</v>
      </c>
    </row>
    <row r="10" spans="1:13" ht="15" customHeight="1">
      <c r="A10" s="7">
        <v>1</v>
      </c>
      <c r="B10" s="33" t="s">
        <v>199</v>
      </c>
      <c r="C10" s="33"/>
      <c r="D10" s="33"/>
      <c r="E10" s="33"/>
      <c r="F10" s="33"/>
      <c r="G10" s="33"/>
      <c r="H10" s="33"/>
      <c r="I10" s="33"/>
    </row>
    <row r="11" spans="1:13" ht="63.75">
      <c r="A11" s="2" t="s">
        <v>14</v>
      </c>
      <c r="B11" s="2" t="s">
        <v>202</v>
      </c>
      <c r="C11" s="3" t="s">
        <v>201</v>
      </c>
      <c r="D11" s="4">
        <v>1</v>
      </c>
      <c r="E11" s="5">
        <v>1396.17</v>
      </c>
      <c r="F11" s="5">
        <f>E11*desconto!$B$4</f>
        <v>1396.17</v>
      </c>
      <c r="G11" s="2" t="s">
        <v>94</v>
      </c>
      <c r="H11" s="5">
        <f>F11*(1+$I$4)</f>
        <v>1731.95</v>
      </c>
      <c r="I11" s="5">
        <f>H11*D11</f>
        <v>1731.95</v>
      </c>
      <c r="J11" s="13"/>
      <c r="K11" s="15"/>
      <c r="M11" s="13"/>
    </row>
    <row r="12" spans="1:13">
      <c r="A12" s="28" t="s">
        <v>15</v>
      </c>
      <c r="B12" s="28"/>
      <c r="C12" s="28"/>
      <c r="D12" s="28"/>
      <c r="E12" s="28"/>
      <c r="F12" s="28"/>
      <c r="G12" s="28"/>
      <c r="H12" s="28"/>
      <c r="I12" s="8">
        <f>SUM(I11:I11)</f>
        <v>1731.95</v>
      </c>
      <c r="J12" s="13"/>
      <c r="K12" s="15"/>
      <c r="M12" s="13"/>
    </row>
    <row r="13" spans="1:13" ht="15" customHeight="1">
      <c r="A13" s="7">
        <v>2</v>
      </c>
      <c r="B13" s="33" t="s">
        <v>200</v>
      </c>
      <c r="C13" s="33"/>
      <c r="D13" s="33"/>
      <c r="E13" s="33"/>
      <c r="F13" s="33"/>
      <c r="G13" s="33"/>
      <c r="H13" s="33"/>
      <c r="I13" s="33"/>
      <c r="J13" s="13"/>
      <c r="K13" s="15"/>
      <c r="M13" s="13"/>
    </row>
    <row r="14" spans="1:13">
      <c r="A14" s="2" t="s">
        <v>16</v>
      </c>
      <c r="B14" s="2" t="s">
        <v>203</v>
      </c>
      <c r="C14" s="3" t="s">
        <v>205</v>
      </c>
      <c r="D14" s="4">
        <v>565.9</v>
      </c>
      <c r="E14" s="5">
        <v>2.97</v>
      </c>
      <c r="F14" s="5">
        <f>E14*desconto!$B$4</f>
        <v>2.97</v>
      </c>
      <c r="G14" s="2" t="s">
        <v>47</v>
      </c>
      <c r="H14" s="5">
        <f t="shared" ref="H14:H20" si="0">F14*(1+$I$4)</f>
        <v>3.68</v>
      </c>
      <c r="I14" s="5">
        <f t="shared" ref="I14:I20" si="1">H14*D14</f>
        <v>2082.5100000000002</v>
      </c>
      <c r="J14" s="13"/>
      <c r="K14" s="15"/>
      <c r="M14" s="13"/>
    </row>
    <row r="15" spans="1:13">
      <c r="A15" s="2" t="s">
        <v>17</v>
      </c>
      <c r="B15" s="2" t="s">
        <v>204</v>
      </c>
      <c r="C15" s="3" t="s">
        <v>206</v>
      </c>
      <c r="D15" s="4">
        <v>181.87</v>
      </c>
      <c r="E15" s="5">
        <v>3.37</v>
      </c>
      <c r="F15" s="5">
        <f>E15*desconto!$B$4</f>
        <v>3.37</v>
      </c>
      <c r="G15" s="2" t="s">
        <v>47</v>
      </c>
      <c r="H15" s="5">
        <f t="shared" si="0"/>
        <v>4.18</v>
      </c>
      <c r="I15" s="5">
        <f t="shared" si="1"/>
        <v>760.22</v>
      </c>
      <c r="J15" s="13"/>
      <c r="K15" s="15"/>
      <c r="M15" s="13"/>
    </row>
    <row r="16" spans="1:13" ht="51">
      <c r="A16" s="2" t="s">
        <v>38</v>
      </c>
      <c r="B16" s="2" t="s">
        <v>207</v>
      </c>
      <c r="C16" s="3" t="s">
        <v>209</v>
      </c>
      <c r="D16" s="4">
        <v>226.36</v>
      </c>
      <c r="E16" s="5">
        <v>9.81</v>
      </c>
      <c r="F16" s="5">
        <f>E16*desconto!$B$4</f>
        <v>9.81</v>
      </c>
      <c r="G16" s="2" t="s">
        <v>47</v>
      </c>
      <c r="H16" s="5">
        <f t="shared" si="0"/>
        <v>12.17</v>
      </c>
      <c r="I16" s="5">
        <f t="shared" si="1"/>
        <v>2754.8</v>
      </c>
      <c r="J16" s="13"/>
      <c r="K16" s="15"/>
      <c r="M16" s="13"/>
    </row>
    <row r="17" spans="1:13" ht="25.5">
      <c r="A17" s="2" t="s">
        <v>39</v>
      </c>
      <c r="B17" s="2" t="s">
        <v>78</v>
      </c>
      <c r="C17" s="3" t="s">
        <v>210</v>
      </c>
      <c r="D17" s="4">
        <v>226.36</v>
      </c>
      <c r="E17" s="5">
        <v>34.99</v>
      </c>
      <c r="F17" s="5">
        <f>E17*desconto!$B$4</f>
        <v>34.99</v>
      </c>
      <c r="G17" s="2" t="s">
        <v>47</v>
      </c>
      <c r="H17" s="5">
        <f t="shared" si="0"/>
        <v>43.41</v>
      </c>
      <c r="I17" s="5">
        <f t="shared" si="1"/>
        <v>9826.2900000000009</v>
      </c>
      <c r="J17" s="13"/>
      <c r="K17" s="15"/>
      <c r="M17" s="13"/>
    </row>
    <row r="18" spans="1:13" ht="25.5">
      <c r="A18" s="2" t="s">
        <v>40</v>
      </c>
      <c r="B18" s="2" t="s">
        <v>79</v>
      </c>
      <c r="C18" s="3" t="s">
        <v>80</v>
      </c>
      <c r="D18" s="4">
        <v>292.08</v>
      </c>
      <c r="E18" s="5">
        <v>15.14</v>
      </c>
      <c r="F18" s="5">
        <f>E18*desconto!$B$4</f>
        <v>15.14</v>
      </c>
      <c r="G18" s="2" t="s">
        <v>47</v>
      </c>
      <c r="H18" s="5">
        <f t="shared" si="0"/>
        <v>18.78</v>
      </c>
      <c r="I18" s="5">
        <f t="shared" si="1"/>
        <v>5485.26</v>
      </c>
      <c r="J18" s="13"/>
      <c r="K18" s="15"/>
      <c r="M18" s="13"/>
    </row>
    <row r="19" spans="1:13" ht="25.5">
      <c r="A19" s="2" t="s">
        <v>41</v>
      </c>
      <c r="B19" s="2" t="s">
        <v>87</v>
      </c>
      <c r="C19" s="3" t="s">
        <v>88</v>
      </c>
      <c r="D19" s="4">
        <v>181.87</v>
      </c>
      <c r="E19" s="5">
        <v>16.77</v>
      </c>
      <c r="F19" s="5">
        <f>E19*desconto!$B$4</f>
        <v>16.77</v>
      </c>
      <c r="G19" s="2" t="s">
        <v>47</v>
      </c>
      <c r="H19" s="5">
        <f t="shared" si="0"/>
        <v>20.8</v>
      </c>
      <c r="I19" s="5">
        <f t="shared" si="1"/>
        <v>3782.9</v>
      </c>
      <c r="J19" s="13"/>
      <c r="K19" s="15"/>
      <c r="M19" s="13"/>
    </row>
    <row r="20" spans="1:13" ht="25.5">
      <c r="A20" s="2" t="s">
        <v>42</v>
      </c>
      <c r="B20" s="2" t="s">
        <v>208</v>
      </c>
      <c r="C20" s="3" t="s">
        <v>211</v>
      </c>
      <c r="D20" s="4">
        <v>255.57</v>
      </c>
      <c r="E20" s="5">
        <v>19.87</v>
      </c>
      <c r="F20" s="5">
        <f>E20*desconto!$B$4</f>
        <v>19.87</v>
      </c>
      <c r="G20" s="2" t="s">
        <v>47</v>
      </c>
      <c r="H20" s="5">
        <f t="shared" si="0"/>
        <v>24.65</v>
      </c>
      <c r="I20" s="5">
        <f t="shared" si="1"/>
        <v>6299.8</v>
      </c>
      <c r="J20" s="13"/>
      <c r="K20" s="15"/>
      <c r="M20" s="13"/>
    </row>
    <row r="21" spans="1:13">
      <c r="A21" s="28" t="s">
        <v>18</v>
      </c>
      <c r="B21" s="28"/>
      <c r="C21" s="28"/>
      <c r="D21" s="28"/>
      <c r="E21" s="28"/>
      <c r="F21" s="28"/>
      <c r="G21" s="28"/>
      <c r="H21" s="28"/>
      <c r="I21" s="8">
        <f>SUM(I14:I20)</f>
        <v>30991.78</v>
      </c>
      <c r="J21" s="13"/>
      <c r="K21" s="19"/>
      <c r="M21" s="13"/>
    </row>
    <row r="22" spans="1:13" ht="15" customHeight="1">
      <c r="A22" s="7">
        <v>3</v>
      </c>
      <c r="B22" s="33" t="s">
        <v>279</v>
      </c>
      <c r="C22" s="33"/>
      <c r="D22" s="33"/>
      <c r="E22" s="33"/>
      <c r="F22" s="33"/>
      <c r="G22" s="33"/>
      <c r="H22" s="33"/>
      <c r="I22" s="33"/>
      <c r="J22" s="13"/>
      <c r="K22" s="15"/>
      <c r="M22" s="13"/>
    </row>
    <row r="23" spans="1:13" ht="38.25">
      <c r="A23" s="2" t="s">
        <v>19</v>
      </c>
      <c r="B23" s="2" t="s">
        <v>219</v>
      </c>
      <c r="C23" s="3" t="s">
        <v>222</v>
      </c>
      <c r="D23" s="4">
        <v>3</v>
      </c>
      <c r="E23" s="5">
        <v>420.01</v>
      </c>
      <c r="F23" s="5">
        <f>E23*desconto!$B$4</f>
        <v>420.01</v>
      </c>
      <c r="G23" s="2" t="s">
        <v>94</v>
      </c>
      <c r="H23" s="5">
        <f t="shared" ref="H23:H35" si="2">F23*(1+$I$4)</f>
        <v>521.02</v>
      </c>
      <c r="I23" s="5">
        <f t="shared" ref="I23:I35" si="3">H23*D23</f>
        <v>1563.06</v>
      </c>
      <c r="J23" s="13"/>
      <c r="K23" s="15"/>
      <c r="M23" s="13"/>
    </row>
    <row r="24" spans="1:13" ht="51">
      <c r="A24" s="2" t="s">
        <v>31</v>
      </c>
      <c r="B24" s="2" t="s">
        <v>225</v>
      </c>
      <c r="C24" s="3" t="s">
        <v>227</v>
      </c>
      <c r="D24" s="4">
        <v>2.94</v>
      </c>
      <c r="E24" s="5">
        <v>8.91</v>
      </c>
      <c r="F24" s="5">
        <f>E24*desconto!$B$4</f>
        <v>8.91</v>
      </c>
      <c r="G24" s="2" t="s">
        <v>47</v>
      </c>
      <c r="H24" s="5">
        <f t="shared" si="2"/>
        <v>11.05</v>
      </c>
      <c r="I24" s="5">
        <f t="shared" si="3"/>
        <v>32.49</v>
      </c>
      <c r="J24" s="13"/>
      <c r="K24" s="15"/>
      <c r="M24" s="13"/>
    </row>
    <row r="25" spans="1:13" ht="51">
      <c r="A25" s="2" t="s">
        <v>43</v>
      </c>
      <c r="B25" s="2" t="s">
        <v>226</v>
      </c>
      <c r="C25" s="3" t="s">
        <v>228</v>
      </c>
      <c r="D25" s="4">
        <v>2</v>
      </c>
      <c r="E25" s="5">
        <v>17.97</v>
      </c>
      <c r="F25" s="5">
        <f>E25*desconto!$B$4</f>
        <v>17.97</v>
      </c>
      <c r="G25" s="2" t="s">
        <v>47</v>
      </c>
      <c r="H25" s="5">
        <f t="shared" si="2"/>
        <v>22.29</v>
      </c>
      <c r="I25" s="5">
        <f t="shared" si="3"/>
        <v>44.58</v>
      </c>
      <c r="J25" s="13"/>
      <c r="K25" s="15"/>
      <c r="M25" s="13"/>
    </row>
    <row r="26" spans="1:13" ht="76.5">
      <c r="A26" s="2" t="s">
        <v>184</v>
      </c>
      <c r="B26" s="2" t="s">
        <v>229</v>
      </c>
      <c r="C26" s="3" t="s">
        <v>230</v>
      </c>
      <c r="D26" s="4">
        <v>0.42</v>
      </c>
      <c r="E26" s="5">
        <v>16.399999999999999</v>
      </c>
      <c r="F26" s="5">
        <f>E26*desconto!$B$4</f>
        <v>16.399999999999999</v>
      </c>
      <c r="G26" s="2" t="s">
        <v>47</v>
      </c>
      <c r="H26" s="5">
        <f t="shared" si="2"/>
        <v>20.34</v>
      </c>
      <c r="I26" s="5">
        <f t="shared" si="3"/>
        <v>8.5399999999999991</v>
      </c>
      <c r="J26" s="13"/>
      <c r="K26" s="15"/>
      <c r="M26" s="13"/>
    </row>
    <row r="27" spans="1:13" ht="51">
      <c r="A27" s="2" t="s">
        <v>185</v>
      </c>
      <c r="B27" s="2" t="s">
        <v>231</v>
      </c>
      <c r="C27" s="3" t="s">
        <v>232</v>
      </c>
      <c r="D27" s="4">
        <v>1</v>
      </c>
      <c r="E27" s="5">
        <v>137.08000000000001</v>
      </c>
      <c r="F27" s="5">
        <f>E27*desconto!$B$4</f>
        <v>137.08000000000001</v>
      </c>
      <c r="G27" s="2" t="s">
        <v>46</v>
      </c>
      <c r="H27" s="5">
        <f t="shared" si="2"/>
        <v>170.05</v>
      </c>
      <c r="I27" s="5">
        <f>H27*D27</f>
        <v>170.05</v>
      </c>
      <c r="J27" s="13"/>
      <c r="K27" s="15"/>
      <c r="M27" s="13"/>
    </row>
    <row r="28" spans="1:13" ht="51">
      <c r="A28" s="2" t="s">
        <v>186</v>
      </c>
      <c r="B28" s="2" t="s">
        <v>158</v>
      </c>
      <c r="C28" s="3" t="s">
        <v>233</v>
      </c>
      <c r="D28" s="4">
        <v>1</v>
      </c>
      <c r="E28" s="5">
        <v>181.95</v>
      </c>
      <c r="F28" s="5">
        <f>E28*desconto!$B$4</f>
        <v>181.95</v>
      </c>
      <c r="G28" s="2" t="s">
        <v>47</v>
      </c>
      <c r="H28" s="5">
        <f t="shared" si="2"/>
        <v>225.71</v>
      </c>
      <c r="I28" s="5">
        <f t="shared" si="3"/>
        <v>225.71</v>
      </c>
      <c r="J28" s="13"/>
      <c r="K28" s="15"/>
      <c r="M28" s="13"/>
    </row>
    <row r="29" spans="1:13" ht="51">
      <c r="A29" s="2" t="s">
        <v>187</v>
      </c>
      <c r="B29" s="2" t="s">
        <v>159</v>
      </c>
      <c r="C29" s="3" t="s">
        <v>234</v>
      </c>
      <c r="D29" s="4">
        <v>2</v>
      </c>
      <c r="E29" s="5">
        <v>229.3</v>
      </c>
      <c r="F29" s="5">
        <f>E29*desconto!$B$4</f>
        <v>229.3</v>
      </c>
      <c r="G29" s="2" t="s">
        <v>47</v>
      </c>
      <c r="H29" s="5">
        <f t="shared" si="2"/>
        <v>284.45</v>
      </c>
      <c r="I29" s="5">
        <f t="shared" si="3"/>
        <v>568.9</v>
      </c>
      <c r="J29" s="13"/>
      <c r="K29" s="15"/>
      <c r="M29" s="13"/>
    </row>
    <row r="30" spans="1:13" ht="25.5">
      <c r="A30" s="2" t="s">
        <v>188</v>
      </c>
      <c r="B30" s="2" t="s">
        <v>309</v>
      </c>
      <c r="C30" s="3" t="s">
        <v>312</v>
      </c>
      <c r="D30" s="4">
        <v>9.1999999999999993</v>
      </c>
      <c r="E30" s="5">
        <v>210.83</v>
      </c>
      <c r="F30" s="5">
        <f>E30*desconto!$B$4</f>
        <v>210.83</v>
      </c>
      <c r="G30" s="2" t="s">
        <v>47</v>
      </c>
      <c r="H30" s="5">
        <f t="shared" si="2"/>
        <v>261.52999999999997</v>
      </c>
      <c r="I30" s="5">
        <f t="shared" si="3"/>
        <v>2406.08</v>
      </c>
      <c r="J30" s="13"/>
      <c r="K30" s="15"/>
      <c r="M30" s="13"/>
    </row>
    <row r="31" spans="1:13" ht="76.5">
      <c r="A31" s="2" t="s">
        <v>189</v>
      </c>
      <c r="B31" s="2" t="s">
        <v>229</v>
      </c>
      <c r="C31" s="3" t="s">
        <v>230</v>
      </c>
      <c r="D31" s="4">
        <v>2.5299999999999998</v>
      </c>
      <c r="E31" s="5">
        <v>16.399999999999999</v>
      </c>
      <c r="F31" s="5">
        <f>E31*desconto!$B$4</f>
        <v>16.399999999999999</v>
      </c>
      <c r="G31" s="2" t="s">
        <v>47</v>
      </c>
      <c r="H31" s="5">
        <f t="shared" si="2"/>
        <v>20.34</v>
      </c>
      <c r="I31" s="5">
        <f t="shared" si="3"/>
        <v>51.46</v>
      </c>
      <c r="J31" s="13"/>
      <c r="K31" s="15"/>
      <c r="M31" s="13"/>
    </row>
    <row r="32" spans="1:13">
      <c r="A32" s="2" t="s">
        <v>190</v>
      </c>
      <c r="B32" s="2" t="s">
        <v>310</v>
      </c>
      <c r="C32" s="3" t="s">
        <v>313</v>
      </c>
      <c r="D32" s="4">
        <v>27</v>
      </c>
      <c r="E32" s="5">
        <v>84.15</v>
      </c>
      <c r="F32" s="5">
        <f>E32*desconto!$B$4</f>
        <v>84.15</v>
      </c>
      <c r="G32" s="2" t="s">
        <v>47</v>
      </c>
      <c r="H32" s="5">
        <f t="shared" si="2"/>
        <v>104.39</v>
      </c>
      <c r="I32" s="5">
        <f t="shared" si="3"/>
        <v>2818.53</v>
      </c>
      <c r="J32" s="13"/>
      <c r="K32" s="15"/>
      <c r="M32" s="13"/>
    </row>
    <row r="33" spans="1:13" ht="51">
      <c r="A33" s="2" t="s">
        <v>191</v>
      </c>
      <c r="B33" s="2" t="s">
        <v>311</v>
      </c>
      <c r="C33" s="3" t="s">
        <v>314</v>
      </c>
      <c r="D33" s="4">
        <v>27</v>
      </c>
      <c r="E33" s="5">
        <v>40.47</v>
      </c>
      <c r="F33" s="5">
        <f>E33*desconto!$B$4</f>
        <v>40.47</v>
      </c>
      <c r="G33" s="2" t="s">
        <v>47</v>
      </c>
      <c r="H33" s="5">
        <f t="shared" si="2"/>
        <v>50.2</v>
      </c>
      <c r="I33" s="5">
        <f t="shared" si="3"/>
        <v>1355.4</v>
      </c>
      <c r="J33" s="13"/>
      <c r="K33" s="15"/>
      <c r="M33" s="13"/>
    </row>
    <row r="34" spans="1:13" ht="51">
      <c r="A34" s="2" t="s">
        <v>192</v>
      </c>
      <c r="B34" s="2" t="s">
        <v>315</v>
      </c>
      <c r="C34" s="3" t="s">
        <v>316</v>
      </c>
      <c r="D34" s="4">
        <v>15.62</v>
      </c>
      <c r="E34" s="5">
        <v>41.25</v>
      </c>
      <c r="F34" s="5">
        <f>E34*desconto!$B$4</f>
        <v>41.25</v>
      </c>
      <c r="G34" s="2" t="s">
        <v>47</v>
      </c>
      <c r="H34" s="5">
        <f t="shared" si="2"/>
        <v>51.17</v>
      </c>
      <c r="I34" s="5">
        <f t="shared" si="3"/>
        <v>799.28</v>
      </c>
      <c r="J34" s="13"/>
      <c r="K34" s="15"/>
      <c r="M34" s="13"/>
    </row>
    <row r="35" spans="1:13" ht="25.5">
      <c r="A35" s="2" t="s">
        <v>193</v>
      </c>
      <c r="B35" s="2" t="s">
        <v>309</v>
      </c>
      <c r="C35" s="3" t="s">
        <v>312</v>
      </c>
      <c r="D35" s="4">
        <v>15.62</v>
      </c>
      <c r="E35" s="5">
        <v>210.83</v>
      </c>
      <c r="F35" s="5">
        <f>E35*desconto!$B$4</f>
        <v>210.83</v>
      </c>
      <c r="G35" s="2" t="s">
        <v>47</v>
      </c>
      <c r="H35" s="5">
        <f t="shared" si="2"/>
        <v>261.52999999999997</v>
      </c>
      <c r="I35" s="5">
        <f t="shared" si="3"/>
        <v>4085.1</v>
      </c>
      <c r="J35" s="13"/>
      <c r="K35" s="15"/>
      <c r="M35" s="13"/>
    </row>
    <row r="36" spans="1:13">
      <c r="A36" s="28" t="s">
        <v>20</v>
      </c>
      <c r="B36" s="28"/>
      <c r="C36" s="28"/>
      <c r="D36" s="28"/>
      <c r="E36" s="28"/>
      <c r="F36" s="28"/>
      <c r="G36" s="28"/>
      <c r="H36" s="28"/>
      <c r="I36" s="8">
        <f>SUM(I23:I35)</f>
        <v>14129.18</v>
      </c>
      <c r="J36" s="13"/>
      <c r="K36" s="15"/>
      <c r="M36" s="13"/>
    </row>
    <row r="37" spans="1:13" ht="15" customHeight="1">
      <c r="A37" s="7">
        <v>4</v>
      </c>
      <c r="B37" s="29" t="s">
        <v>236</v>
      </c>
      <c r="C37" s="30"/>
      <c r="D37" s="30"/>
      <c r="E37" s="30"/>
      <c r="F37" s="30"/>
      <c r="G37" s="30"/>
      <c r="H37" s="30"/>
      <c r="I37" s="31"/>
      <c r="J37" s="13"/>
      <c r="K37" s="15"/>
      <c r="M37" s="13"/>
    </row>
    <row r="38" spans="1:13" ht="114.75">
      <c r="A38" s="2" t="s">
        <v>22</v>
      </c>
      <c r="B38" s="2" t="s">
        <v>299</v>
      </c>
      <c r="C38" s="3" t="s">
        <v>300</v>
      </c>
      <c r="D38" s="4">
        <v>14</v>
      </c>
      <c r="E38" s="5">
        <v>415.13</v>
      </c>
      <c r="F38" s="5">
        <f>E38*desconto!$B$4</f>
        <v>415.13</v>
      </c>
      <c r="G38" s="2" t="s">
        <v>94</v>
      </c>
      <c r="H38" s="5">
        <f t="shared" ref="H38:H42" si="4">F38*(1+$I$4)</f>
        <v>514.97</v>
      </c>
      <c r="I38" s="5">
        <f t="shared" ref="I38:I41" si="5">H38*D38</f>
        <v>7209.58</v>
      </c>
      <c r="J38" s="13"/>
      <c r="K38" s="15"/>
      <c r="M38" s="13"/>
    </row>
    <row r="39" spans="1:13" ht="25.5">
      <c r="A39" s="2" t="s">
        <v>23</v>
      </c>
      <c r="B39" s="2" t="s">
        <v>317</v>
      </c>
      <c r="C39" s="3" t="s">
        <v>319</v>
      </c>
      <c r="D39" s="4">
        <v>100</v>
      </c>
      <c r="E39" s="5">
        <v>38.770000000000003</v>
      </c>
      <c r="F39" s="5">
        <f>E39*desconto!$B$4</f>
        <v>38.770000000000003</v>
      </c>
      <c r="G39" s="2" t="s">
        <v>46</v>
      </c>
      <c r="H39" s="5">
        <f t="shared" si="4"/>
        <v>48.09</v>
      </c>
      <c r="I39" s="5">
        <f t="shared" si="5"/>
        <v>4809</v>
      </c>
      <c r="J39" s="13"/>
      <c r="K39" s="15"/>
      <c r="M39" s="13"/>
    </row>
    <row r="40" spans="1:13" ht="51">
      <c r="A40" s="2" t="s">
        <v>33</v>
      </c>
      <c r="B40" s="2" t="s">
        <v>225</v>
      </c>
      <c r="C40" s="3" t="s">
        <v>227</v>
      </c>
      <c r="D40" s="4">
        <v>3.36</v>
      </c>
      <c r="E40" s="5">
        <v>8.91</v>
      </c>
      <c r="F40" s="5">
        <f>E40*desconto!$B$4</f>
        <v>8.91</v>
      </c>
      <c r="G40" s="2" t="s">
        <v>47</v>
      </c>
      <c r="H40" s="5">
        <f t="shared" si="4"/>
        <v>11.05</v>
      </c>
      <c r="I40" s="5">
        <f t="shared" si="5"/>
        <v>37.130000000000003</v>
      </c>
      <c r="J40" s="13"/>
      <c r="K40" s="15"/>
      <c r="M40" s="13"/>
    </row>
    <row r="41" spans="1:13" ht="25.5">
      <c r="A41" s="2" t="s">
        <v>34</v>
      </c>
      <c r="B41" s="2" t="s">
        <v>318</v>
      </c>
      <c r="C41" s="3" t="s">
        <v>320</v>
      </c>
      <c r="D41" s="4">
        <v>3.36</v>
      </c>
      <c r="E41" s="5">
        <v>370.91</v>
      </c>
      <c r="F41" s="5">
        <f>E41*desconto!$B$4</f>
        <v>370.91</v>
      </c>
      <c r="G41" s="2" t="s">
        <v>47</v>
      </c>
      <c r="H41" s="5">
        <f t="shared" si="4"/>
        <v>460.11</v>
      </c>
      <c r="I41" s="5">
        <f t="shared" si="5"/>
        <v>1545.97</v>
      </c>
      <c r="J41" s="13"/>
      <c r="K41" s="15"/>
      <c r="M41" s="13"/>
    </row>
    <row r="42" spans="1:13" ht="51">
      <c r="A42" s="2" t="s">
        <v>35</v>
      </c>
      <c r="B42" s="2">
        <v>36486</v>
      </c>
      <c r="C42" s="3" t="s">
        <v>321</v>
      </c>
      <c r="D42" s="4">
        <v>1</v>
      </c>
      <c r="E42" s="5">
        <v>70127.199999999997</v>
      </c>
      <c r="F42" s="5">
        <f>E42*desconto!$B$4</f>
        <v>70127.199999999997</v>
      </c>
      <c r="G42" s="2" t="s">
        <v>94</v>
      </c>
      <c r="H42" s="5">
        <f t="shared" si="4"/>
        <v>86992.79</v>
      </c>
      <c r="I42" s="5">
        <f>H42*D42</f>
        <v>86992.79</v>
      </c>
      <c r="J42" s="13"/>
      <c r="K42" s="15"/>
      <c r="M42" s="13"/>
    </row>
    <row r="43" spans="1:13">
      <c r="A43" s="2" t="s">
        <v>224</v>
      </c>
      <c r="B43" s="2" t="s">
        <v>180</v>
      </c>
      <c r="C43" s="3" t="s">
        <v>181</v>
      </c>
      <c r="D43" s="4">
        <v>146.94999999999999</v>
      </c>
      <c r="E43" s="5">
        <v>7.18</v>
      </c>
      <c r="F43" s="5">
        <f>E43*desconto!$B$4</f>
        <v>7.18</v>
      </c>
      <c r="G43" s="2" t="s">
        <v>47</v>
      </c>
      <c r="H43" s="5">
        <f t="shared" ref="H43" si="6">F43*(1+$I$4)</f>
        <v>8.91</v>
      </c>
      <c r="I43" s="5">
        <f>H43*D43</f>
        <v>1309.32</v>
      </c>
      <c r="J43" s="13"/>
      <c r="K43" s="15"/>
      <c r="M43" s="13"/>
    </row>
    <row r="44" spans="1:13">
      <c r="A44" s="28" t="s">
        <v>21</v>
      </c>
      <c r="B44" s="28"/>
      <c r="C44" s="28"/>
      <c r="D44" s="28"/>
      <c r="E44" s="28"/>
      <c r="F44" s="28"/>
      <c r="G44" s="28"/>
      <c r="H44" s="28"/>
      <c r="I44" s="8">
        <f>SUM(I38:I43)</f>
        <v>101903.79</v>
      </c>
      <c r="J44" s="13"/>
      <c r="K44" s="15"/>
      <c r="M44" s="13"/>
    </row>
    <row r="45" spans="1:13">
      <c r="A45" s="27" t="s">
        <v>13</v>
      </c>
      <c r="B45" s="27"/>
      <c r="C45" s="27"/>
      <c r="D45" s="27"/>
      <c r="E45" s="27"/>
      <c r="F45" s="27"/>
      <c r="G45" s="27"/>
      <c r="H45" s="27"/>
      <c r="I45" s="22">
        <f>I12+I21+I36+I44</f>
        <v>148756.70000000001</v>
      </c>
      <c r="J45" s="13"/>
      <c r="K45" s="14"/>
      <c r="M45" s="13"/>
    </row>
    <row r="46" spans="1:13">
      <c r="J46" s="13"/>
    </row>
  </sheetData>
  <mergeCells count="20">
    <mergeCell ref="A1:I1"/>
    <mergeCell ref="A2:F3"/>
    <mergeCell ref="G2:H2"/>
    <mergeCell ref="I2:I3"/>
    <mergeCell ref="G3:H4"/>
    <mergeCell ref="A4:F4"/>
    <mergeCell ref="I4:I7"/>
    <mergeCell ref="A5:F5"/>
    <mergeCell ref="A6:H6"/>
    <mergeCell ref="A7:H7"/>
    <mergeCell ref="A45:H45"/>
    <mergeCell ref="A36:H36"/>
    <mergeCell ref="B37:I37"/>
    <mergeCell ref="A44:H44"/>
    <mergeCell ref="A8:I8"/>
    <mergeCell ref="B10:I10"/>
    <mergeCell ref="A12:H12"/>
    <mergeCell ref="B13:I13"/>
    <mergeCell ref="A21:H21"/>
    <mergeCell ref="B22:I22"/>
  </mergeCells>
  <phoneticPr fontId="5" type="noConversion"/>
  <printOptions gridLines="1"/>
  <pageMargins left="0.51181102362204722" right="0.51181102362204722" top="0.78740157480314965" bottom="0.78740157480314965" header="0.31496062992125984" footer="0.31496062992125984"/>
  <pageSetup paperSize="9" scale="73" fitToHeight="0" orientation="landscape" errors="NA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topLeftCell="A71" zoomScale="92" zoomScaleNormal="100" workbookViewId="0">
      <selection sqref="A1:I1"/>
    </sheetView>
  </sheetViews>
  <sheetFormatPr defaultColWidth="9.140625" defaultRowHeight="12.75"/>
  <cols>
    <col min="1" max="1" width="9.140625" style="17"/>
    <col min="2" max="2" width="16" style="17" bestFit="1" customWidth="1"/>
    <col min="3" max="3" width="62.85546875" style="10" customWidth="1"/>
    <col min="4" max="4" width="14.28515625" style="1" customWidth="1"/>
    <col min="5" max="5" width="18" style="17" hidden="1" customWidth="1"/>
    <col min="6" max="6" width="18" style="17" customWidth="1"/>
    <col min="7" max="7" width="12.5703125" style="17" customWidth="1"/>
    <col min="8" max="8" width="18" style="17" bestFit="1" customWidth="1"/>
    <col min="9" max="9" width="17.42578125" style="17" customWidth="1"/>
    <col min="10" max="10" width="12" style="17" bestFit="1" customWidth="1"/>
    <col min="11" max="11" width="13.42578125" style="17" bestFit="1" customWidth="1"/>
    <col min="12" max="13" width="9.140625" style="17"/>
    <col min="14" max="14" width="12" style="17" hidden="1" customWidth="1"/>
    <col min="15" max="16" width="0" style="17" hidden="1" customWidth="1"/>
    <col min="17" max="16384" width="9.140625" style="17"/>
  </cols>
  <sheetData>
    <row r="1" spans="1:11" ht="0.6" customHeight="1">
      <c r="A1" s="34"/>
      <c r="B1" s="35"/>
      <c r="C1" s="35"/>
      <c r="D1" s="35"/>
      <c r="E1" s="35"/>
      <c r="F1" s="35"/>
      <c r="G1" s="35"/>
      <c r="H1" s="35"/>
      <c r="I1" s="35"/>
    </row>
    <row r="2" spans="1:11" ht="12.75" customHeight="1">
      <c r="A2" s="36" t="s">
        <v>3</v>
      </c>
      <c r="B2" s="37"/>
      <c r="C2" s="37"/>
      <c r="D2" s="37"/>
      <c r="E2" s="37"/>
      <c r="F2" s="38"/>
      <c r="G2" s="42" t="s">
        <v>195</v>
      </c>
      <c r="H2" s="42"/>
      <c r="I2" s="42" t="s">
        <v>197</v>
      </c>
    </row>
    <row r="3" spans="1:11" ht="18" customHeight="1">
      <c r="A3" s="39"/>
      <c r="B3" s="40"/>
      <c r="C3" s="40"/>
      <c r="D3" s="40"/>
      <c r="E3" s="40"/>
      <c r="F3" s="41"/>
      <c r="G3" s="42" t="s">
        <v>0</v>
      </c>
      <c r="H3" s="42"/>
      <c r="I3" s="42"/>
    </row>
    <row r="4" spans="1:11" ht="12.75" customHeight="1">
      <c r="A4" s="43" t="s">
        <v>37</v>
      </c>
      <c r="B4" s="44"/>
      <c r="C4" s="44"/>
      <c r="D4" s="44"/>
      <c r="E4" s="44"/>
      <c r="F4" s="45"/>
      <c r="G4" s="42"/>
      <c r="H4" s="42"/>
      <c r="I4" s="46">
        <v>0.24049999999999999</v>
      </c>
    </row>
    <row r="5" spans="1:11" ht="18" customHeight="1">
      <c r="A5" s="43" t="s">
        <v>363</v>
      </c>
      <c r="B5" s="44"/>
      <c r="C5" s="44"/>
      <c r="D5" s="44"/>
      <c r="E5" s="44"/>
      <c r="F5" s="45"/>
      <c r="G5" s="25" t="s">
        <v>2</v>
      </c>
      <c r="H5" s="25" t="s">
        <v>1</v>
      </c>
      <c r="I5" s="42"/>
    </row>
    <row r="6" spans="1:11">
      <c r="A6" s="47" t="s">
        <v>364</v>
      </c>
      <c r="B6" s="47"/>
      <c r="C6" s="47"/>
      <c r="D6" s="47"/>
      <c r="E6" s="47"/>
      <c r="F6" s="47"/>
      <c r="G6" s="47"/>
      <c r="H6" s="47"/>
      <c r="I6" s="42"/>
    </row>
    <row r="7" spans="1:11">
      <c r="A7" s="47" t="s">
        <v>196</v>
      </c>
      <c r="B7" s="47"/>
      <c r="C7" s="47"/>
      <c r="D7" s="47"/>
      <c r="E7" s="47"/>
      <c r="F7" s="47"/>
      <c r="G7" s="47"/>
      <c r="H7" s="47"/>
      <c r="I7" s="42"/>
    </row>
    <row r="8" spans="1:11">
      <c r="A8" s="32" t="s">
        <v>4</v>
      </c>
      <c r="B8" s="32"/>
      <c r="C8" s="32"/>
      <c r="D8" s="32"/>
      <c r="E8" s="32"/>
      <c r="F8" s="32"/>
      <c r="G8" s="32"/>
      <c r="H8" s="32"/>
      <c r="I8" s="32"/>
    </row>
    <row r="9" spans="1:11">
      <c r="A9" s="6" t="s">
        <v>5</v>
      </c>
      <c r="B9" s="6" t="s">
        <v>6</v>
      </c>
      <c r="C9" s="9" t="s">
        <v>7</v>
      </c>
      <c r="D9" s="6" t="s">
        <v>8</v>
      </c>
      <c r="E9" s="6" t="s">
        <v>36</v>
      </c>
      <c r="F9" s="6" t="s">
        <v>10</v>
      </c>
      <c r="G9" s="6" t="s">
        <v>9</v>
      </c>
      <c r="H9" s="6" t="s">
        <v>11</v>
      </c>
      <c r="I9" s="6" t="s">
        <v>12</v>
      </c>
    </row>
    <row r="10" spans="1:11" ht="15" customHeight="1">
      <c r="A10" s="7">
        <v>1</v>
      </c>
      <c r="B10" s="33" t="s">
        <v>199</v>
      </c>
      <c r="C10" s="33"/>
      <c r="D10" s="33"/>
      <c r="E10" s="33"/>
      <c r="F10" s="33"/>
      <c r="G10" s="33"/>
      <c r="H10" s="33"/>
      <c r="I10" s="33"/>
    </row>
    <row r="11" spans="1:11" ht="63.75">
      <c r="A11" s="2" t="s">
        <v>14</v>
      </c>
      <c r="B11" s="2" t="s">
        <v>202</v>
      </c>
      <c r="C11" s="3" t="s">
        <v>201</v>
      </c>
      <c r="D11" s="4">
        <v>1</v>
      </c>
      <c r="E11" s="5">
        <v>1396.17</v>
      </c>
      <c r="F11" s="5">
        <f>E11*desconto!$B$5</f>
        <v>1396.17</v>
      </c>
      <c r="G11" s="2" t="s">
        <v>94</v>
      </c>
      <c r="H11" s="5">
        <f>F11*(1+$I$4)</f>
        <v>1731.95</v>
      </c>
      <c r="I11" s="5">
        <f>H11*D11</f>
        <v>1731.95</v>
      </c>
      <c r="J11" s="13"/>
      <c r="K11" s="15"/>
    </row>
    <row r="12" spans="1:11">
      <c r="A12" s="28" t="s">
        <v>15</v>
      </c>
      <c r="B12" s="28"/>
      <c r="C12" s="28"/>
      <c r="D12" s="28"/>
      <c r="E12" s="28"/>
      <c r="F12" s="28"/>
      <c r="G12" s="28"/>
      <c r="H12" s="28"/>
      <c r="I12" s="8">
        <f>SUM(I11:I11)</f>
        <v>1731.95</v>
      </c>
      <c r="J12" s="13"/>
      <c r="K12" s="15"/>
    </row>
    <row r="13" spans="1:11" ht="15" customHeight="1">
      <c r="A13" s="7">
        <v>2</v>
      </c>
      <c r="B13" s="33" t="s">
        <v>200</v>
      </c>
      <c r="C13" s="33"/>
      <c r="D13" s="33"/>
      <c r="E13" s="33"/>
      <c r="F13" s="33"/>
      <c r="G13" s="33"/>
      <c r="H13" s="33"/>
      <c r="I13" s="33"/>
      <c r="J13" s="13"/>
      <c r="K13" s="15"/>
    </row>
    <row r="14" spans="1:11">
      <c r="A14" s="2" t="s">
        <v>16</v>
      </c>
      <c r="B14" s="2" t="s">
        <v>203</v>
      </c>
      <c r="C14" s="3" t="s">
        <v>205</v>
      </c>
      <c r="D14" s="4">
        <v>452.22</v>
      </c>
      <c r="E14" s="5">
        <v>2.97</v>
      </c>
      <c r="F14" s="5">
        <f>E14*desconto!$B$5</f>
        <v>2.97</v>
      </c>
      <c r="G14" s="2" t="s">
        <v>47</v>
      </c>
      <c r="H14" s="5">
        <f t="shared" ref="H14:H20" si="0">F14*(1+$I$4)</f>
        <v>3.68</v>
      </c>
      <c r="I14" s="5">
        <f t="shared" ref="I14:I20" si="1">H14*D14</f>
        <v>1664.17</v>
      </c>
      <c r="J14" s="13"/>
      <c r="K14" s="15"/>
    </row>
    <row r="15" spans="1:11">
      <c r="A15" s="2" t="s">
        <v>17</v>
      </c>
      <c r="B15" s="2" t="s">
        <v>204</v>
      </c>
      <c r="C15" s="3" t="s">
        <v>206</v>
      </c>
      <c r="D15" s="4">
        <v>40.44</v>
      </c>
      <c r="E15" s="5">
        <v>3.37</v>
      </c>
      <c r="F15" s="5">
        <f>E15*desconto!$B$5</f>
        <v>3.37</v>
      </c>
      <c r="G15" s="2" t="s">
        <v>47</v>
      </c>
      <c r="H15" s="5">
        <f t="shared" si="0"/>
        <v>4.18</v>
      </c>
      <c r="I15" s="5">
        <f t="shared" si="1"/>
        <v>169.04</v>
      </c>
      <c r="J15" s="13"/>
      <c r="K15" s="15"/>
    </row>
    <row r="16" spans="1:11" ht="51">
      <c r="A16" s="2" t="s">
        <v>38</v>
      </c>
      <c r="B16" s="2" t="s">
        <v>207</v>
      </c>
      <c r="C16" s="3" t="s">
        <v>209</v>
      </c>
      <c r="D16" s="4">
        <v>113.05</v>
      </c>
      <c r="E16" s="5">
        <v>9.81</v>
      </c>
      <c r="F16" s="5">
        <f>E16*desconto!$B$5</f>
        <v>9.81</v>
      </c>
      <c r="G16" s="2" t="s">
        <v>47</v>
      </c>
      <c r="H16" s="5">
        <f t="shared" si="0"/>
        <v>12.17</v>
      </c>
      <c r="I16" s="5">
        <f t="shared" si="1"/>
        <v>1375.82</v>
      </c>
      <c r="J16" s="13"/>
      <c r="K16" s="15"/>
    </row>
    <row r="17" spans="1:16" ht="25.5">
      <c r="A17" s="2" t="s">
        <v>39</v>
      </c>
      <c r="B17" s="2" t="s">
        <v>78</v>
      </c>
      <c r="C17" s="3" t="s">
        <v>210</v>
      </c>
      <c r="D17" s="4">
        <v>113.05</v>
      </c>
      <c r="E17" s="5">
        <v>34.99</v>
      </c>
      <c r="F17" s="5">
        <f>E17*desconto!$B$5</f>
        <v>34.99</v>
      </c>
      <c r="G17" s="2" t="s">
        <v>47</v>
      </c>
      <c r="H17" s="5">
        <f t="shared" si="0"/>
        <v>43.41</v>
      </c>
      <c r="I17" s="5">
        <f t="shared" si="1"/>
        <v>4907.5</v>
      </c>
      <c r="J17" s="13"/>
      <c r="K17" s="15"/>
    </row>
    <row r="18" spans="1:16" ht="25.5">
      <c r="A18" s="2" t="s">
        <v>40</v>
      </c>
      <c r="B18" s="2" t="s">
        <v>79</v>
      </c>
      <c r="C18" s="3" t="s">
        <v>80</v>
      </c>
      <c r="D18" s="4">
        <v>246.12</v>
      </c>
      <c r="E18" s="5">
        <v>15.14</v>
      </c>
      <c r="F18" s="5">
        <f>E18*desconto!$B$5</f>
        <v>15.14</v>
      </c>
      <c r="G18" s="2" t="s">
        <v>47</v>
      </c>
      <c r="H18" s="5">
        <f t="shared" si="0"/>
        <v>18.78</v>
      </c>
      <c r="I18" s="5">
        <f t="shared" si="1"/>
        <v>4622.13</v>
      </c>
      <c r="J18" s="13"/>
      <c r="K18" s="15"/>
    </row>
    <row r="19" spans="1:16" ht="25.5">
      <c r="A19" s="2" t="s">
        <v>41</v>
      </c>
      <c r="B19" s="2" t="s">
        <v>87</v>
      </c>
      <c r="C19" s="3" t="s">
        <v>88</v>
      </c>
      <c r="D19" s="4">
        <v>40.44</v>
      </c>
      <c r="E19" s="5">
        <v>16.77</v>
      </c>
      <c r="F19" s="5">
        <f>E19*desconto!$B$5</f>
        <v>16.77</v>
      </c>
      <c r="G19" s="2" t="s">
        <v>47</v>
      </c>
      <c r="H19" s="5">
        <f t="shared" si="0"/>
        <v>20.8</v>
      </c>
      <c r="I19" s="5">
        <f t="shared" si="1"/>
        <v>841.15</v>
      </c>
      <c r="J19" s="13"/>
      <c r="K19" s="15"/>
      <c r="N19" s="17" t="s">
        <v>345</v>
      </c>
      <c r="O19" s="17">
        <f>840+840+840+105+15</f>
        <v>2640</v>
      </c>
    </row>
    <row r="20" spans="1:16" ht="25.5">
      <c r="A20" s="2" t="s">
        <v>42</v>
      </c>
      <c r="B20" s="2" t="s">
        <v>208</v>
      </c>
      <c r="C20" s="3" t="s">
        <v>211</v>
      </c>
      <c r="D20" s="4">
        <v>202.69</v>
      </c>
      <c r="E20" s="5">
        <v>19.87</v>
      </c>
      <c r="F20" s="5">
        <f>E20*desconto!$B$5</f>
        <v>19.87</v>
      </c>
      <c r="G20" s="2" t="s">
        <v>47</v>
      </c>
      <c r="H20" s="5">
        <f t="shared" si="0"/>
        <v>24.65</v>
      </c>
      <c r="I20" s="5">
        <f t="shared" si="1"/>
        <v>4996.3100000000004</v>
      </c>
      <c r="J20" s="13"/>
      <c r="K20" s="15"/>
      <c r="N20" s="17" t="s">
        <v>344</v>
      </c>
      <c r="O20" s="17">
        <f>2580+420+840+840+840+1740</f>
        <v>7260</v>
      </c>
      <c r="P20" s="17">
        <f>O20+O19</f>
        <v>9900</v>
      </c>
    </row>
    <row r="21" spans="1:16">
      <c r="A21" s="28" t="s">
        <v>18</v>
      </c>
      <c r="B21" s="28"/>
      <c r="C21" s="28"/>
      <c r="D21" s="28"/>
      <c r="E21" s="28"/>
      <c r="F21" s="28"/>
      <c r="G21" s="28"/>
      <c r="H21" s="28"/>
      <c r="I21" s="8">
        <f>SUM(I14:I20)</f>
        <v>18576.12</v>
      </c>
      <c r="J21" s="13"/>
      <c r="K21" s="19"/>
      <c r="N21" s="17" t="s">
        <v>346</v>
      </c>
      <c r="O21" s="17">
        <f>1350+840+1960+860+695+1160+420</f>
        <v>7285</v>
      </c>
      <c r="P21" s="17">
        <f>O21+O20+O19</f>
        <v>17185</v>
      </c>
    </row>
    <row r="22" spans="1:16" ht="15" customHeight="1">
      <c r="A22" s="7">
        <v>3</v>
      </c>
      <c r="B22" s="33" t="s">
        <v>322</v>
      </c>
      <c r="C22" s="33"/>
      <c r="D22" s="33"/>
      <c r="E22" s="33"/>
      <c r="F22" s="33"/>
      <c r="G22" s="33"/>
      <c r="H22" s="33"/>
      <c r="I22" s="33"/>
      <c r="J22" s="13"/>
      <c r="K22" s="15"/>
    </row>
    <row r="23" spans="1:16">
      <c r="A23" s="2" t="s">
        <v>19</v>
      </c>
      <c r="B23" s="2" t="s">
        <v>343</v>
      </c>
      <c r="C23" s="3" t="s">
        <v>342</v>
      </c>
      <c r="D23" s="4">
        <v>1.6</v>
      </c>
      <c r="E23" s="5">
        <v>60.96</v>
      </c>
      <c r="F23" s="5">
        <f>E23*desconto!$B$5</f>
        <v>60.96</v>
      </c>
      <c r="G23" s="2" t="s">
        <v>47</v>
      </c>
      <c r="H23" s="5">
        <f t="shared" ref="H23:H36" si="2">F23*(1+$I$4)</f>
        <v>75.62</v>
      </c>
      <c r="I23" s="5">
        <f t="shared" ref="I23:I36" si="3">H23*D23</f>
        <v>120.99</v>
      </c>
      <c r="J23" s="13"/>
      <c r="K23" s="15"/>
    </row>
    <row r="24" spans="1:16" ht="25.5">
      <c r="A24" s="2" t="s">
        <v>31</v>
      </c>
      <c r="B24" s="2" t="s">
        <v>48</v>
      </c>
      <c r="C24" s="3" t="s">
        <v>49</v>
      </c>
      <c r="D24" s="4">
        <v>1.96</v>
      </c>
      <c r="E24" s="5">
        <v>67.39</v>
      </c>
      <c r="F24" s="5">
        <f>E24*desconto!$B$5</f>
        <v>67.39</v>
      </c>
      <c r="G24" s="2" t="s">
        <v>50</v>
      </c>
      <c r="H24" s="5">
        <f t="shared" si="2"/>
        <v>83.6</v>
      </c>
      <c r="I24" s="5">
        <f t="shared" si="3"/>
        <v>163.86</v>
      </c>
      <c r="J24" s="13"/>
      <c r="K24" s="15"/>
      <c r="N24" s="26">
        <v>45457</v>
      </c>
      <c r="O24" s="17">
        <v>16401</v>
      </c>
    </row>
    <row r="25" spans="1:16" ht="38.25">
      <c r="A25" s="2" t="s">
        <v>43</v>
      </c>
      <c r="B25" s="2" t="s">
        <v>285</v>
      </c>
      <c r="C25" s="3" t="s">
        <v>287</v>
      </c>
      <c r="D25" s="4">
        <v>3.04</v>
      </c>
      <c r="E25" s="5">
        <v>696.38</v>
      </c>
      <c r="F25" s="5">
        <f>E25*desconto!$B$5</f>
        <v>696.38</v>
      </c>
      <c r="G25" s="2" t="s">
        <v>50</v>
      </c>
      <c r="H25" s="5">
        <f t="shared" si="2"/>
        <v>863.86</v>
      </c>
      <c r="I25" s="5">
        <f t="shared" si="3"/>
        <v>2626.13</v>
      </c>
      <c r="J25" s="13"/>
      <c r="K25" s="15"/>
    </row>
    <row r="26" spans="1:16" ht="76.5">
      <c r="A26" s="2" t="s">
        <v>184</v>
      </c>
      <c r="B26" s="2" t="s">
        <v>286</v>
      </c>
      <c r="C26" s="3" t="s">
        <v>288</v>
      </c>
      <c r="D26" s="4">
        <v>6.75</v>
      </c>
      <c r="E26" s="5">
        <v>143.37</v>
      </c>
      <c r="F26" s="5">
        <f>E26*desconto!$B$5</f>
        <v>143.37</v>
      </c>
      <c r="G26" s="2" t="s">
        <v>47</v>
      </c>
      <c r="H26" s="5">
        <f t="shared" si="2"/>
        <v>177.85</v>
      </c>
      <c r="I26" s="5">
        <f t="shared" si="3"/>
        <v>1200.49</v>
      </c>
      <c r="J26" s="13"/>
      <c r="K26" s="15"/>
    </row>
    <row r="27" spans="1:16" ht="38.25">
      <c r="A27" s="2" t="s">
        <v>185</v>
      </c>
      <c r="B27" s="2" t="s">
        <v>289</v>
      </c>
      <c r="C27" s="3" t="s">
        <v>291</v>
      </c>
      <c r="D27" s="4">
        <v>6.75</v>
      </c>
      <c r="E27" s="5">
        <v>20.02</v>
      </c>
      <c r="F27" s="5">
        <f>E27*desconto!$B$5</f>
        <v>20.02</v>
      </c>
      <c r="G27" s="2" t="s">
        <v>293</v>
      </c>
      <c r="H27" s="5">
        <f t="shared" si="2"/>
        <v>24.83</v>
      </c>
      <c r="I27" s="5">
        <f t="shared" si="3"/>
        <v>167.6</v>
      </c>
      <c r="J27" s="13"/>
      <c r="K27" s="15"/>
    </row>
    <row r="28" spans="1:16" ht="25.5">
      <c r="A28" s="2" t="s">
        <v>186</v>
      </c>
      <c r="B28" s="2" t="s">
        <v>51</v>
      </c>
      <c r="C28" s="3" t="s">
        <v>52</v>
      </c>
      <c r="D28" s="4">
        <v>102.01</v>
      </c>
      <c r="E28" s="5">
        <v>11.89</v>
      </c>
      <c r="F28" s="5">
        <f>E28*desconto!$B$5</f>
        <v>11.89</v>
      </c>
      <c r="G28" s="2" t="s">
        <v>54</v>
      </c>
      <c r="H28" s="5">
        <f t="shared" si="2"/>
        <v>14.75</v>
      </c>
      <c r="I28" s="5">
        <f t="shared" si="3"/>
        <v>1504.65</v>
      </c>
      <c r="J28" s="13"/>
      <c r="K28" s="15"/>
    </row>
    <row r="29" spans="1:16" ht="25.5">
      <c r="A29" s="2" t="s">
        <v>187</v>
      </c>
      <c r="B29" s="2" t="s">
        <v>290</v>
      </c>
      <c r="C29" s="3" t="s">
        <v>292</v>
      </c>
      <c r="D29" s="4">
        <v>15</v>
      </c>
      <c r="E29" s="5">
        <v>57.73</v>
      </c>
      <c r="F29" s="5">
        <f>E29*desconto!$B$5</f>
        <v>57.73</v>
      </c>
      <c r="G29" s="2" t="s">
        <v>47</v>
      </c>
      <c r="H29" s="5">
        <f t="shared" si="2"/>
        <v>71.61</v>
      </c>
      <c r="I29" s="5">
        <f t="shared" si="3"/>
        <v>1074.1500000000001</v>
      </c>
      <c r="J29" s="13"/>
      <c r="K29" s="15"/>
    </row>
    <row r="30" spans="1:16" ht="51">
      <c r="A30" s="2" t="s">
        <v>188</v>
      </c>
      <c r="B30" s="2" t="s">
        <v>281</v>
      </c>
      <c r="C30" s="3" t="s">
        <v>282</v>
      </c>
      <c r="D30" s="4">
        <v>1</v>
      </c>
      <c r="E30" s="5">
        <v>944.3</v>
      </c>
      <c r="F30" s="5">
        <f>E30*desconto!$B$5</f>
        <v>944.3</v>
      </c>
      <c r="G30" s="2" t="s">
        <v>94</v>
      </c>
      <c r="H30" s="5">
        <f t="shared" si="2"/>
        <v>1171.4000000000001</v>
      </c>
      <c r="I30" s="5">
        <f t="shared" si="3"/>
        <v>1171.4000000000001</v>
      </c>
      <c r="J30" s="13"/>
      <c r="K30" s="15"/>
    </row>
    <row r="31" spans="1:16" ht="38.25">
      <c r="A31" s="2" t="s">
        <v>189</v>
      </c>
      <c r="B31" s="2" t="s">
        <v>244</v>
      </c>
      <c r="C31" s="3" t="s">
        <v>245</v>
      </c>
      <c r="D31" s="4">
        <v>6.75</v>
      </c>
      <c r="E31" s="5">
        <v>66.06</v>
      </c>
      <c r="F31" s="5">
        <f>E31*desconto!$B$5</f>
        <v>66.06</v>
      </c>
      <c r="G31" s="2" t="s">
        <v>47</v>
      </c>
      <c r="H31" s="5">
        <f t="shared" si="2"/>
        <v>81.95</v>
      </c>
      <c r="I31" s="5">
        <f t="shared" si="3"/>
        <v>553.16</v>
      </c>
      <c r="J31" s="13"/>
      <c r="K31" s="15"/>
    </row>
    <row r="32" spans="1:16" ht="51">
      <c r="A32" s="2" t="s">
        <v>190</v>
      </c>
      <c r="B32" s="2" t="s">
        <v>246</v>
      </c>
      <c r="C32" s="3" t="s">
        <v>247</v>
      </c>
      <c r="D32" s="4">
        <v>16.5</v>
      </c>
      <c r="E32" s="5">
        <v>14.14</v>
      </c>
      <c r="F32" s="5">
        <f>E32*desconto!$B$5</f>
        <v>14.14</v>
      </c>
      <c r="G32" s="2" t="s">
        <v>47</v>
      </c>
      <c r="H32" s="5">
        <f t="shared" si="2"/>
        <v>17.54</v>
      </c>
      <c r="I32" s="5">
        <f t="shared" si="3"/>
        <v>289.41000000000003</v>
      </c>
      <c r="J32" s="13"/>
      <c r="K32" s="15"/>
    </row>
    <row r="33" spans="1:11" ht="51">
      <c r="A33" s="2" t="s">
        <v>191</v>
      </c>
      <c r="B33" s="2" t="s">
        <v>78</v>
      </c>
      <c r="C33" s="3" t="s">
        <v>248</v>
      </c>
      <c r="D33" s="4">
        <v>16.5</v>
      </c>
      <c r="E33" s="5">
        <v>34.99</v>
      </c>
      <c r="F33" s="5">
        <f>E33*desconto!$B$5</f>
        <v>34.99</v>
      </c>
      <c r="G33" s="2" t="s">
        <v>47</v>
      </c>
      <c r="H33" s="5">
        <f t="shared" si="2"/>
        <v>43.41</v>
      </c>
      <c r="I33" s="5">
        <f t="shared" si="3"/>
        <v>716.27</v>
      </c>
      <c r="J33" s="13"/>
      <c r="K33" s="15"/>
    </row>
    <row r="34" spans="1:11" ht="38.25">
      <c r="A34" s="2" t="s">
        <v>192</v>
      </c>
      <c r="B34" s="2" t="s">
        <v>81</v>
      </c>
      <c r="C34" s="3" t="s">
        <v>283</v>
      </c>
      <c r="D34" s="4">
        <v>16.5</v>
      </c>
      <c r="E34" s="5">
        <v>33.35</v>
      </c>
      <c r="F34" s="5">
        <f>E34*desconto!$B$5</f>
        <v>33.35</v>
      </c>
      <c r="G34" s="2" t="s">
        <v>47</v>
      </c>
      <c r="H34" s="5">
        <f t="shared" si="2"/>
        <v>41.37</v>
      </c>
      <c r="I34" s="5">
        <f t="shared" si="3"/>
        <v>682.61</v>
      </c>
      <c r="J34" s="13"/>
      <c r="K34" s="15"/>
    </row>
    <row r="35" spans="1:11" ht="25.5">
      <c r="A35" s="2" t="s">
        <v>193</v>
      </c>
      <c r="B35" s="2" t="s">
        <v>79</v>
      </c>
      <c r="C35" s="3" t="s">
        <v>80</v>
      </c>
      <c r="D35" s="4">
        <v>16.5</v>
      </c>
      <c r="E35" s="5">
        <v>15.14</v>
      </c>
      <c r="F35" s="5">
        <f>E35*desconto!$B$5</f>
        <v>15.14</v>
      </c>
      <c r="G35" s="2" t="s">
        <v>47</v>
      </c>
      <c r="H35" s="5">
        <f t="shared" si="2"/>
        <v>18.78</v>
      </c>
      <c r="I35" s="5">
        <f t="shared" si="3"/>
        <v>309.87</v>
      </c>
      <c r="J35" s="13"/>
      <c r="K35" s="15"/>
    </row>
    <row r="36" spans="1:11" ht="25.5">
      <c r="A36" s="2" t="s">
        <v>194</v>
      </c>
      <c r="B36" s="2" t="s">
        <v>217</v>
      </c>
      <c r="C36" s="3" t="s">
        <v>220</v>
      </c>
      <c r="D36" s="4">
        <v>3</v>
      </c>
      <c r="E36" s="5">
        <v>36.119999999999997</v>
      </c>
      <c r="F36" s="5">
        <f>E36*desconto!$B$5</f>
        <v>36.119999999999997</v>
      </c>
      <c r="G36" s="2" t="s">
        <v>47</v>
      </c>
      <c r="H36" s="5">
        <f t="shared" si="2"/>
        <v>44.81</v>
      </c>
      <c r="I36" s="5">
        <f t="shared" si="3"/>
        <v>134.43</v>
      </c>
      <c r="J36" s="13"/>
      <c r="K36" s="15"/>
    </row>
    <row r="37" spans="1:11" ht="63.75">
      <c r="A37" s="2" t="s">
        <v>307</v>
      </c>
      <c r="B37" s="2" t="s">
        <v>294</v>
      </c>
      <c r="C37" s="3" t="s">
        <v>295</v>
      </c>
      <c r="D37" s="4">
        <v>3</v>
      </c>
      <c r="E37" s="5">
        <v>86.75</v>
      </c>
      <c r="F37" s="5">
        <f>E37*desconto!$B$5</f>
        <v>86.75</v>
      </c>
      <c r="G37" s="2" t="s">
        <v>47</v>
      </c>
      <c r="H37" s="5">
        <f t="shared" ref="H37:H52" si="4">F37*(1+$I$4)</f>
        <v>107.61</v>
      </c>
      <c r="I37" s="5">
        <f t="shared" ref="I37:I52" si="5">H37*D37</f>
        <v>322.83</v>
      </c>
      <c r="J37" s="13"/>
      <c r="K37" s="15"/>
    </row>
    <row r="38" spans="1:11" ht="38.25">
      <c r="A38" s="2" t="s">
        <v>308</v>
      </c>
      <c r="B38" s="2" t="s">
        <v>68</v>
      </c>
      <c r="C38" s="3" t="s">
        <v>71</v>
      </c>
      <c r="D38" s="4">
        <v>6</v>
      </c>
      <c r="E38" s="5">
        <v>12.41</v>
      </c>
      <c r="F38" s="5">
        <f>E38*desconto!$B$5</f>
        <v>12.41</v>
      </c>
      <c r="G38" s="2" t="s">
        <v>46</v>
      </c>
      <c r="H38" s="5">
        <f t="shared" si="4"/>
        <v>15.39</v>
      </c>
      <c r="I38" s="5">
        <f t="shared" si="5"/>
        <v>92.34</v>
      </c>
      <c r="J38" s="13"/>
      <c r="K38" s="15"/>
    </row>
    <row r="39" spans="1:11" ht="89.25">
      <c r="A39" s="2" t="s">
        <v>323</v>
      </c>
      <c r="B39" s="2" t="s">
        <v>145</v>
      </c>
      <c r="C39" s="3" t="s">
        <v>347</v>
      </c>
      <c r="D39" s="4">
        <v>1</v>
      </c>
      <c r="E39" s="5">
        <v>155.44999999999999</v>
      </c>
      <c r="F39" s="5">
        <f>E39*desconto!$B$5</f>
        <v>155.44999999999999</v>
      </c>
      <c r="G39" s="2" t="s">
        <v>94</v>
      </c>
      <c r="H39" s="5">
        <f t="shared" si="4"/>
        <v>192.84</v>
      </c>
      <c r="I39" s="5">
        <f t="shared" si="5"/>
        <v>192.84</v>
      </c>
      <c r="J39" s="13"/>
      <c r="K39" s="15"/>
    </row>
    <row r="40" spans="1:11" ht="63.75">
      <c r="A40" s="2" t="s">
        <v>324</v>
      </c>
      <c r="B40" s="2" t="s">
        <v>143</v>
      </c>
      <c r="C40" s="3" t="s">
        <v>144</v>
      </c>
      <c r="D40" s="4">
        <v>1</v>
      </c>
      <c r="E40" s="5">
        <v>136.25</v>
      </c>
      <c r="F40" s="5">
        <f>E40*desconto!$B$5</f>
        <v>136.25</v>
      </c>
      <c r="G40" s="2" t="s">
        <v>94</v>
      </c>
      <c r="H40" s="5">
        <f t="shared" si="4"/>
        <v>169.02</v>
      </c>
      <c r="I40" s="5">
        <f t="shared" si="5"/>
        <v>169.02</v>
      </c>
      <c r="J40" s="13"/>
      <c r="K40" s="15"/>
    </row>
    <row r="41" spans="1:11" ht="127.5">
      <c r="A41" s="2" t="s">
        <v>325</v>
      </c>
      <c r="B41" s="2" t="s">
        <v>113</v>
      </c>
      <c r="C41" s="3" t="s">
        <v>296</v>
      </c>
      <c r="D41" s="4">
        <v>1</v>
      </c>
      <c r="E41" s="5">
        <v>239.83</v>
      </c>
      <c r="F41" s="5">
        <f>E41*desconto!$B$5</f>
        <v>239.83</v>
      </c>
      <c r="G41" s="2" t="s">
        <v>94</v>
      </c>
      <c r="H41" s="5">
        <f t="shared" si="4"/>
        <v>297.51</v>
      </c>
      <c r="I41" s="5">
        <f t="shared" si="5"/>
        <v>297.51</v>
      </c>
      <c r="J41" s="13"/>
      <c r="K41" s="15"/>
    </row>
    <row r="42" spans="1:11" ht="89.25">
      <c r="A42" s="2" t="s">
        <v>326</v>
      </c>
      <c r="B42" s="2" t="s">
        <v>298</v>
      </c>
      <c r="C42" s="3" t="s">
        <v>297</v>
      </c>
      <c r="D42" s="4">
        <v>1</v>
      </c>
      <c r="E42" s="5">
        <v>150.12</v>
      </c>
      <c r="F42" s="5">
        <f>E42*desconto!$B$5</f>
        <v>150.12</v>
      </c>
      <c r="G42" s="2" t="s">
        <v>94</v>
      </c>
      <c r="H42" s="5">
        <f t="shared" si="4"/>
        <v>186.22</v>
      </c>
      <c r="I42" s="5">
        <f t="shared" si="5"/>
        <v>186.22</v>
      </c>
      <c r="J42" s="13"/>
      <c r="K42" s="15"/>
    </row>
    <row r="43" spans="1:11" ht="114.75">
      <c r="A43" s="2" t="s">
        <v>327</v>
      </c>
      <c r="B43" s="2" t="s">
        <v>299</v>
      </c>
      <c r="C43" s="3" t="s">
        <v>300</v>
      </c>
      <c r="D43" s="4">
        <v>1</v>
      </c>
      <c r="E43" s="5">
        <v>415.13</v>
      </c>
      <c r="F43" s="5">
        <f>E43*desconto!$B$5</f>
        <v>415.13</v>
      </c>
      <c r="G43" s="2" t="s">
        <v>94</v>
      </c>
      <c r="H43" s="5">
        <f t="shared" si="4"/>
        <v>514.97</v>
      </c>
      <c r="I43" s="5">
        <f t="shared" si="5"/>
        <v>514.97</v>
      </c>
      <c r="J43" s="13"/>
      <c r="K43" s="15"/>
    </row>
    <row r="44" spans="1:11" ht="63.75">
      <c r="A44" s="2" t="s">
        <v>328</v>
      </c>
      <c r="B44" s="2" t="s">
        <v>143</v>
      </c>
      <c r="C44" s="3" t="s">
        <v>144</v>
      </c>
      <c r="D44" s="4">
        <v>1</v>
      </c>
      <c r="E44" s="5">
        <v>136.25</v>
      </c>
      <c r="F44" s="5">
        <f>E44*desconto!$B$5</f>
        <v>136.25</v>
      </c>
      <c r="G44" s="2" t="s">
        <v>94</v>
      </c>
      <c r="H44" s="5">
        <f t="shared" si="4"/>
        <v>169.02</v>
      </c>
      <c r="I44" s="5">
        <f t="shared" si="5"/>
        <v>169.02</v>
      </c>
      <c r="J44" s="13"/>
      <c r="K44" s="15"/>
    </row>
    <row r="45" spans="1:11" ht="51">
      <c r="A45" s="2" t="s">
        <v>329</v>
      </c>
      <c r="B45" s="2" t="s">
        <v>231</v>
      </c>
      <c r="C45" s="3" t="s">
        <v>232</v>
      </c>
      <c r="D45" s="4">
        <v>1</v>
      </c>
      <c r="E45" s="5">
        <v>137.08000000000001</v>
      </c>
      <c r="F45" s="5">
        <f>E45*desconto!$B$5</f>
        <v>137.08000000000001</v>
      </c>
      <c r="G45" s="2" t="s">
        <v>94</v>
      </c>
      <c r="H45" s="5">
        <f t="shared" si="4"/>
        <v>170.05</v>
      </c>
      <c r="I45" s="5">
        <f t="shared" si="5"/>
        <v>170.05</v>
      </c>
      <c r="J45" s="13"/>
      <c r="K45" s="15"/>
    </row>
    <row r="46" spans="1:11" ht="51">
      <c r="A46" s="2" t="s">
        <v>330</v>
      </c>
      <c r="B46" s="2" t="s">
        <v>158</v>
      </c>
      <c r="C46" s="3" t="s">
        <v>233</v>
      </c>
      <c r="D46" s="4">
        <v>1</v>
      </c>
      <c r="E46" s="5">
        <v>181.95</v>
      </c>
      <c r="F46" s="5">
        <f>E46*desconto!$B$5</f>
        <v>181.95</v>
      </c>
      <c r="G46" s="2" t="s">
        <v>94</v>
      </c>
      <c r="H46" s="5">
        <f t="shared" si="4"/>
        <v>225.71</v>
      </c>
      <c r="I46" s="5">
        <f t="shared" si="5"/>
        <v>225.71</v>
      </c>
      <c r="J46" s="13"/>
      <c r="K46" s="15"/>
    </row>
    <row r="47" spans="1:11" ht="51">
      <c r="A47" s="2" t="s">
        <v>331</v>
      </c>
      <c r="B47" s="2" t="s">
        <v>159</v>
      </c>
      <c r="C47" s="3" t="s">
        <v>234</v>
      </c>
      <c r="D47" s="4">
        <v>2</v>
      </c>
      <c r="E47" s="5">
        <v>229.3</v>
      </c>
      <c r="F47" s="5">
        <f>E47*desconto!$B$5</f>
        <v>229.3</v>
      </c>
      <c r="G47" s="2" t="s">
        <v>94</v>
      </c>
      <c r="H47" s="5">
        <f t="shared" si="4"/>
        <v>284.45</v>
      </c>
      <c r="I47" s="5">
        <f t="shared" si="5"/>
        <v>568.9</v>
      </c>
      <c r="J47" s="13"/>
      <c r="K47" s="15"/>
    </row>
    <row r="48" spans="1:11" ht="76.5">
      <c r="A48" s="2" t="s">
        <v>332</v>
      </c>
      <c r="B48" s="2" t="s">
        <v>153</v>
      </c>
      <c r="C48" s="3" t="s">
        <v>154</v>
      </c>
      <c r="D48" s="4">
        <v>1</v>
      </c>
      <c r="E48" s="5">
        <v>388.49</v>
      </c>
      <c r="F48" s="5">
        <f>E48*desconto!$B$5</f>
        <v>388.49</v>
      </c>
      <c r="G48" s="2" t="s">
        <v>94</v>
      </c>
      <c r="H48" s="5">
        <f t="shared" si="4"/>
        <v>481.92</v>
      </c>
      <c r="I48" s="5">
        <f t="shared" si="5"/>
        <v>481.92</v>
      </c>
      <c r="J48" s="13"/>
      <c r="K48" s="15"/>
    </row>
    <row r="49" spans="1:11" ht="114.75">
      <c r="A49" s="2" t="s">
        <v>333</v>
      </c>
      <c r="B49" s="2" t="s">
        <v>152</v>
      </c>
      <c r="C49" s="3" t="s">
        <v>280</v>
      </c>
      <c r="D49" s="4">
        <v>1</v>
      </c>
      <c r="E49" s="5">
        <v>773.68</v>
      </c>
      <c r="F49" s="5">
        <f>E49*desconto!$B$5</f>
        <v>773.68</v>
      </c>
      <c r="G49" s="2" t="s">
        <v>94</v>
      </c>
      <c r="H49" s="5">
        <f t="shared" si="4"/>
        <v>959.75</v>
      </c>
      <c r="I49" s="5">
        <f t="shared" si="5"/>
        <v>959.75</v>
      </c>
      <c r="J49" s="13"/>
      <c r="K49" s="15"/>
    </row>
    <row r="50" spans="1:11" ht="25.5">
      <c r="A50" s="2" t="s">
        <v>334</v>
      </c>
      <c r="B50" s="2" t="s">
        <v>48</v>
      </c>
      <c r="C50" s="3" t="s">
        <v>49</v>
      </c>
      <c r="D50" s="4">
        <v>1.96</v>
      </c>
      <c r="E50" s="5">
        <v>67.39</v>
      </c>
      <c r="F50" s="5">
        <f>E50*desconto!$B$5</f>
        <v>67.39</v>
      </c>
      <c r="G50" s="2" t="s">
        <v>50</v>
      </c>
      <c r="H50" s="5">
        <f t="shared" si="4"/>
        <v>83.6</v>
      </c>
      <c r="I50" s="5">
        <f t="shared" si="5"/>
        <v>163.86</v>
      </c>
      <c r="J50" s="13"/>
      <c r="K50" s="15"/>
    </row>
    <row r="51" spans="1:11" ht="38.25">
      <c r="A51" s="2" t="s">
        <v>335</v>
      </c>
      <c r="B51" s="2" t="s">
        <v>285</v>
      </c>
      <c r="C51" s="3" t="s">
        <v>287</v>
      </c>
      <c r="D51" s="4">
        <v>3.04</v>
      </c>
      <c r="E51" s="5">
        <v>696.38</v>
      </c>
      <c r="F51" s="5">
        <f>E51*desconto!$B$5</f>
        <v>696.38</v>
      </c>
      <c r="G51" s="2" t="s">
        <v>50</v>
      </c>
      <c r="H51" s="5">
        <f t="shared" si="4"/>
        <v>863.86</v>
      </c>
      <c r="I51" s="5">
        <f t="shared" si="5"/>
        <v>2626.13</v>
      </c>
      <c r="J51" s="13"/>
      <c r="K51" s="15"/>
    </row>
    <row r="52" spans="1:11" ht="76.5">
      <c r="A52" s="2" t="s">
        <v>336</v>
      </c>
      <c r="B52" s="2" t="s">
        <v>286</v>
      </c>
      <c r="C52" s="3" t="s">
        <v>288</v>
      </c>
      <c r="D52" s="4">
        <v>4.5</v>
      </c>
      <c r="E52" s="5">
        <v>143.37</v>
      </c>
      <c r="F52" s="5">
        <f>E52*desconto!$B$5</f>
        <v>143.37</v>
      </c>
      <c r="G52" s="2" t="s">
        <v>47</v>
      </c>
      <c r="H52" s="5">
        <f t="shared" si="4"/>
        <v>177.85</v>
      </c>
      <c r="I52" s="5">
        <f t="shared" si="5"/>
        <v>800.33</v>
      </c>
      <c r="J52" s="13"/>
      <c r="K52" s="15"/>
    </row>
    <row r="53" spans="1:11">
      <c r="A53" s="48" t="s">
        <v>20</v>
      </c>
      <c r="B53" s="49"/>
      <c r="C53" s="49"/>
      <c r="D53" s="49"/>
      <c r="E53" s="49"/>
      <c r="F53" s="49"/>
      <c r="G53" s="49"/>
      <c r="H53" s="50"/>
      <c r="I53" s="8">
        <f>SUM(I23:I52)</f>
        <v>18656.419999999998</v>
      </c>
      <c r="J53" s="13"/>
      <c r="K53" s="15"/>
    </row>
    <row r="54" spans="1:11" ht="15" customHeight="1">
      <c r="A54" s="7">
        <v>4</v>
      </c>
      <c r="B54" s="29" t="s">
        <v>337</v>
      </c>
      <c r="C54" s="30"/>
      <c r="D54" s="30"/>
      <c r="E54" s="30"/>
      <c r="F54" s="30"/>
      <c r="G54" s="30"/>
      <c r="H54" s="30"/>
      <c r="I54" s="31"/>
      <c r="J54" s="13"/>
      <c r="K54" s="15"/>
    </row>
    <row r="55" spans="1:11" ht="51">
      <c r="A55" s="2" t="s">
        <v>22</v>
      </c>
      <c r="B55" s="2" t="s">
        <v>315</v>
      </c>
      <c r="C55" s="3" t="s">
        <v>316</v>
      </c>
      <c r="D55" s="4">
        <v>28.73</v>
      </c>
      <c r="E55" s="5">
        <v>41.25</v>
      </c>
      <c r="F55" s="5">
        <f>E55*desconto!$B$5</f>
        <v>41.25</v>
      </c>
      <c r="G55" s="2" t="s">
        <v>47</v>
      </c>
      <c r="H55" s="5">
        <f t="shared" ref="H55:H59" si="6">F55*(1+$I$4)</f>
        <v>51.17</v>
      </c>
      <c r="I55" s="5">
        <f t="shared" ref="I55:I58" si="7">H55*D55</f>
        <v>1470.11</v>
      </c>
      <c r="J55" s="13"/>
      <c r="K55" s="15"/>
    </row>
    <row r="56" spans="1:11" ht="25.5">
      <c r="A56" s="2" t="s">
        <v>23</v>
      </c>
      <c r="B56" s="2" t="s">
        <v>309</v>
      </c>
      <c r="C56" s="3" t="s">
        <v>312</v>
      </c>
      <c r="D56" s="4">
        <v>28.73</v>
      </c>
      <c r="E56" s="5">
        <v>210.83</v>
      </c>
      <c r="F56" s="5">
        <f>E56*desconto!$B$5</f>
        <v>210.83</v>
      </c>
      <c r="G56" s="2" t="s">
        <v>47</v>
      </c>
      <c r="H56" s="5">
        <f t="shared" si="6"/>
        <v>261.52999999999997</v>
      </c>
      <c r="I56" s="5">
        <f t="shared" si="7"/>
        <v>7513.76</v>
      </c>
      <c r="J56" s="13"/>
      <c r="K56" s="15"/>
    </row>
    <row r="57" spans="1:11">
      <c r="A57" s="2" t="s">
        <v>33</v>
      </c>
      <c r="B57" s="2" t="s">
        <v>310</v>
      </c>
      <c r="C57" s="3" t="s">
        <v>313</v>
      </c>
      <c r="D57" s="4">
        <v>46.75</v>
      </c>
      <c r="E57" s="5">
        <v>84.15</v>
      </c>
      <c r="F57" s="5">
        <f>E57*desconto!$B$5</f>
        <v>84.15</v>
      </c>
      <c r="G57" s="2" t="s">
        <v>47</v>
      </c>
      <c r="H57" s="5">
        <f t="shared" si="6"/>
        <v>104.39</v>
      </c>
      <c r="I57" s="5">
        <f t="shared" si="7"/>
        <v>4880.2299999999996</v>
      </c>
      <c r="J57" s="13"/>
      <c r="K57" s="15"/>
    </row>
    <row r="58" spans="1:11" ht="51">
      <c r="A58" s="2" t="s">
        <v>34</v>
      </c>
      <c r="B58" s="2" t="s">
        <v>311</v>
      </c>
      <c r="C58" s="3" t="s">
        <v>314</v>
      </c>
      <c r="D58" s="4">
        <v>46.75</v>
      </c>
      <c r="E58" s="5">
        <v>40.47</v>
      </c>
      <c r="F58" s="5">
        <f>E58*desconto!$B$5</f>
        <v>40.47</v>
      </c>
      <c r="G58" s="2" t="s">
        <v>47</v>
      </c>
      <c r="H58" s="5">
        <f t="shared" si="6"/>
        <v>50.2</v>
      </c>
      <c r="I58" s="5">
        <f t="shared" si="7"/>
        <v>2346.85</v>
      </c>
      <c r="J58" s="13"/>
      <c r="K58" s="15"/>
    </row>
    <row r="59" spans="1:11" ht="51">
      <c r="A59" s="2" t="s">
        <v>35</v>
      </c>
      <c r="B59" s="2" t="s">
        <v>246</v>
      </c>
      <c r="C59" s="3" t="s">
        <v>247</v>
      </c>
      <c r="D59" s="4">
        <v>158.71</v>
      </c>
      <c r="E59" s="5">
        <v>16.36</v>
      </c>
      <c r="F59" s="5">
        <f>E59*desconto!$B$5</f>
        <v>16.36</v>
      </c>
      <c r="G59" s="2" t="s">
        <v>47</v>
      </c>
      <c r="H59" s="5">
        <f t="shared" si="6"/>
        <v>20.29</v>
      </c>
      <c r="I59" s="5">
        <f>H59*D59</f>
        <v>3220.23</v>
      </c>
      <c r="J59" s="13"/>
      <c r="K59" s="15"/>
    </row>
    <row r="60" spans="1:11" ht="51">
      <c r="A60" s="2" t="s">
        <v>224</v>
      </c>
      <c r="B60" s="2" t="s">
        <v>78</v>
      </c>
      <c r="C60" s="3" t="s">
        <v>248</v>
      </c>
      <c r="D60" s="4">
        <v>158.71</v>
      </c>
      <c r="E60" s="5">
        <v>59.16</v>
      </c>
      <c r="F60" s="5">
        <f>E60*desconto!$B$5</f>
        <v>59.16</v>
      </c>
      <c r="G60" s="2" t="s">
        <v>47</v>
      </c>
      <c r="H60" s="5">
        <f t="shared" ref="H60:H63" si="8">F60*(1+$I$4)</f>
        <v>73.39</v>
      </c>
      <c r="I60" s="5">
        <f t="shared" ref="I60:I62" si="9">H60*D60</f>
        <v>11647.73</v>
      </c>
      <c r="J60" s="13"/>
      <c r="K60" s="15"/>
    </row>
    <row r="61" spans="1:11" ht="38.25">
      <c r="A61" s="2" t="s">
        <v>262</v>
      </c>
      <c r="B61" s="2" t="s">
        <v>81</v>
      </c>
      <c r="C61" s="3" t="s">
        <v>283</v>
      </c>
      <c r="D61" s="4">
        <v>158.71</v>
      </c>
      <c r="E61" s="5">
        <v>2.7</v>
      </c>
      <c r="F61" s="5">
        <f>E61*desconto!$B$5</f>
        <v>2.7</v>
      </c>
      <c r="G61" s="2" t="s">
        <v>47</v>
      </c>
      <c r="H61" s="5">
        <f t="shared" si="8"/>
        <v>3.35</v>
      </c>
      <c r="I61" s="5">
        <f t="shared" si="9"/>
        <v>531.67999999999995</v>
      </c>
      <c r="J61" s="13"/>
      <c r="K61" s="15"/>
    </row>
    <row r="62" spans="1:11" ht="25.5">
      <c r="A62" s="2" t="s">
        <v>263</v>
      </c>
      <c r="B62" s="2" t="s">
        <v>79</v>
      </c>
      <c r="C62" s="3" t="s">
        <v>80</v>
      </c>
      <c r="D62" s="4">
        <v>158.71</v>
      </c>
      <c r="E62" s="5">
        <v>12.41</v>
      </c>
      <c r="F62" s="5">
        <f>E62*desconto!$B$5</f>
        <v>12.41</v>
      </c>
      <c r="G62" s="2" t="s">
        <v>47</v>
      </c>
      <c r="H62" s="5">
        <f t="shared" si="8"/>
        <v>15.39</v>
      </c>
      <c r="I62" s="5">
        <f t="shared" si="9"/>
        <v>2442.5500000000002</v>
      </c>
      <c r="J62" s="13"/>
      <c r="K62" s="15"/>
    </row>
    <row r="63" spans="1:11" ht="38.25">
      <c r="A63" s="2" t="s">
        <v>264</v>
      </c>
      <c r="B63" s="2" t="s">
        <v>348</v>
      </c>
      <c r="C63" s="3" t="s">
        <v>349</v>
      </c>
      <c r="D63" s="4">
        <v>9</v>
      </c>
      <c r="E63" s="5">
        <v>55.2</v>
      </c>
      <c r="F63" s="5">
        <f>E63*desconto!$B$5</f>
        <v>55.2</v>
      </c>
      <c r="G63" s="2" t="s">
        <v>46</v>
      </c>
      <c r="H63" s="5">
        <f t="shared" si="8"/>
        <v>68.48</v>
      </c>
      <c r="I63" s="5">
        <f>H63*D63</f>
        <v>616.32000000000005</v>
      </c>
      <c r="J63" s="13"/>
      <c r="K63" s="15"/>
    </row>
    <row r="64" spans="1:11">
      <c r="A64" s="28" t="s">
        <v>21</v>
      </c>
      <c r="B64" s="28"/>
      <c r="C64" s="28"/>
      <c r="D64" s="28"/>
      <c r="E64" s="28"/>
      <c r="F64" s="28"/>
      <c r="G64" s="28"/>
      <c r="H64" s="28"/>
      <c r="I64" s="8">
        <f>SUM(I55:I63)</f>
        <v>34669.46</v>
      </c>
      <c r="J64" s="13"/>
      <c r="K64" s="15"/>
    </row>
    <row r="65" spans="1:11">
      <c r="A65" s="7">
        <v>5</v>
      </c>
      <c r="B65" s="33" t="s">
        <v>338</v>
      </c>
      <c r="C65" s="33"/>
      <c r="D65" s="33"/>
      <c r="E65" s="33"/>
      <c r="F65" s="33"/>
      <c r="G65" s="33"/>
      <c r="H65" s="33"/>
      <c r="I65" s="33"/>
      <c r="J65" s="13"/>
      <c r="K65" s="15"/>
    </row>
    <row r="66" spans="1:11" ht="25.5">
      <c r="A66" s="2" t="s">
        <v>25</v>
      </c>
      <c r="B66" s="2" t="s">
        <v>309</v>
      </c>
      <c r="C66" s="3" t="s">
        <v>312</v>
      </c>
      <c r="D66" s="4">
        <v>10.8</v>
      </c>
      <c r="E66" s="5">
        <v>210.83</v>
      </c>
      <c r="F66" s="5">
        <f>E66*desconto!$B$5</f>
        <v>210.83</v>
      </c>
      <c r="G66" s="2" t="s">
        <v>47</v>
      </c>
      <c r="H66" s="5">
        <f t="shared" ref="H66" si="10">F66*(1+$I$4)</f>
        <v>261.52999999999997</v>
      </c>
      <c r="I66" s="5">
        <f t="shared" ref="I66" si="11">H66*D66</f>
        <v>2824.52</v>
      </c>
      <c r="J66" s="13"/>
      <c r="K66" s="15"/>
    </row>
    <row r="67" spans="1:11" ht="38.25">
      <c r="A67" s="2" t="s">
        <v>32</v>
      </c>
      <c r="B67" s="2" t="s">
        <v>285</v>
      </c>
      <c r="C67" s="3" t="s">
        <v>287</v>
      </c>
      <c r="D67" s="4">
        <v>1</v>
      </c>
      <c r="E67" s="5">
        <v>696.38</v>
      </c>
      <c r="F67" s="5">
        <f>E67*desconto!$B$5</f>
        <v>696.38</v>
      </c>
      <c r="G67" s="2" t="s">
        <v>50</v>
      </c>
      <c r="H67" s="5">
        <f t="shared" ref="H67:H70" si="12">F67*(1+$I$4)</f>
        <v>863.86</v>
      </c>
      <c r="I67" s="5">
        <f t="shared" ref="I67:I70" si="13">H67*D67</f>
        <v>863.86</v>
      </c>
      <c r="J67" s="13"/>
      <c r="K67" s="15"/>
    </row>
    <row r="68" spans="1:11" ht="25.5">
      <c r="A68" s="2" t="s">
        <v>237</v>
      </c>
      <c r="B68" s="2" t="s">
        <v>51</v>
      </c>
      <c r="C68" s="3" t="s">
        <v>52</v>
      </c>
      <c r="D68" s="4">
        <v>25</v>
      </c>
      <c r="E68" s="5">
        <v>11.89</v>
      </c>
      <c r="F68" s="5">
        <f>E68*desconto!$B$5</f>
        <v>11.89</v>
      </c>
      <c r="G68" s="2" t="s">
        <v>54</v>
      </c>
      <c r="H68" s="5">
        <f t="shared" si="12"/>
        <v>14.75</v>
      </c>
      <c r="I68" s="5">
        <f t="shared" si="13"/>
        <v>368.75</v>
      </c>
      <c r="J68" s="13"/>
      <c r="K68" s="15"/>
    </row>
    <row r="69" spans="1:11" ht="25.5">
      <c r="A69" s="2" t="s">
        <v>238</v>
      </c>
      <c r="B69" s="2" t="s">
        <v>290</v>
      </c>
      <c r="C69" s="3" t="s">
        <v>292</v>
      </c>
      <c r="D69" s="4">
        <v>15</v>
      </c>
      <c r="E69" s="5">
        <v>57.73</v>
      </c>
      <c r="F69" s="5">
        <f>E69*desconto!$B$5</f>
        <v>57.73</v>
      </c>
      <c r="G69" s="2" t="s">
        <v>47</v>
      </c>
      <c r="H69" s="5">
        <f t="shared" si="12"/>
        <v>71.61</v>
      </c>
      <c r="I69" s="5">
        <f t="shared" si="13"/>
        <v>1074.1500000000001</v>
      </c>
      <c r="J69" s="13"/>
      <c r="K69" s="15"/>
    </row>
    <row r="70" spans="1:11" ht="51">
      <c r="A70" s="2" t="s">
        <v>239</v>
      </c>
      <c r="B70" s="2" t="s">
        <v>351</v>
      </c>
      <c r="C70" s="3" t="s">
        <v>350</v>
      </c>
      <c r="D70" s="4">
        <v>20</v>
      </c>
      <c r="E70" s="5">
        <v>671.45</v>
      </c>
      <c r="F70" s="5">
        <f>E70*desconto!$B$5</f>
        <v>671.45</v>
      </c>
      <c r="G70" s="2" t="s">
        <v>46</v>
      </c>
      <c r="H70" s="5">
        <f t="shared" si="12"/>
        <v>832.93</v>
      </c>
      <c r="I70" s="5">
        <f t="shared" si="13"/>
        <v>16658.599999999999</v>
      </c>
      <c r="J70" s="13"/>
      <c r="K70" s="15"/>
    </row>
    <row r="71" spans="1:11">
      <c r="A71" s="28" t="s">
        <v>24</v>
      </c>
      <c r="B71" s="28"/>
      <c r="C71" s="28"/>
      <c r="D71" s="28"/>
      <c r="E71" s="28"/>
      <c r="F71" s="28"/>
      <c r="G71" s="28"/>
      <c r="H71" s="28"/>
      <c r="I71" s="8">
        <f>SUM(I66:I70)</f>
        <v>21789.88</v>
      </c>
      <c r="J71" s="13"/>
      <c r="K71" s="15"/>
    </row>
    <row r="72" spans="1:11">
      <c r="A72" s="7">
        <v>6</v>
      </c>
      <c r="B72" s="33" t="s">
        <v>236</v>
      </c>
      <c r="C72" s="33"/>
      <c r="D72" s="33"/>
      <c r="E72" s="33"/>
      <c r="F72" s="33"/>
      <c r="G72" s="33"/>
      <c r="H72" s="33"/>
      <c r="I72" s="33"/>
      <c r="J72" s="13"/>
      <c r="K72" s="15"/>
    </row>
    <row r="73" spans="1:11" ht="51">
      <c r="A73" s="2" t="s">
        <v>27</v>
      </c>
      <c r="B73" s="2" t="s">
        <v>352</v>
      </c>
      <c r="C73" s="3" t="s">
        <v>355</v>
      </c>
      <c r="D73" s="4">
        <v>40.44</v>
      </c>
      <c r="E73" s="5">
        <v>22.25</v>
      </c>
      <c r="F73" s="5">
        <f>E73*desconto!$B$5</f>
        <v>22.25</v>
      </c>
      <c r="G73" s="2" t="s">
        <v>47</v>
      </c>
      <c r="H73" s="5">
        <f t="shared" ref="H73:H77" si="14">F73*(1+$I$4)</f>
        <v>27.6</v>
      </c>
      <c r="I73" s="5">
        <f t="shared" ref="I73:I78" si="15">H73*D73</f>
        <v>1116.1400000000001</v>
      </c>
      <c r="J73" s="13"/>
      <c r="K73" s="15"/>
    </row>
    <row r="74" spans="1:11" ht="51">
      <c r="A74" s="2" t="s">
        <v>28</v>
      </c>
      <c r="B74" s="2" t="s">
        <v>353</v>
      </c>
      <c r="C74" s="3" t="s">
        <v>354</v>
      </c>
      <c r="D74" s="4">
        <v>40.44</v>
      </c>
      <c r="E74" s="5">
        <v>23.9</v>
      </c>
      <c r="F74" s="5">
        <f>E74*desconto!$B$5</f>
        <v>23.9</v>
      </c>
      <c r="G74" s="2" t="s">
        <v>47</v>
      </c>
      <c r="H74" s="5">
        <f t="shared" si="14"/>
        <v>29.65</v>
      </c>
      <c r="I74" s="5">
        <f t="shared" si="15"/>
        <v>1199.05</v>
      </c>
      <c r="J74" s="13"/>
      <c r="K74" s="15"/>
    </row>
    <row r="75" spans="1:11" ht="76.5">
      <c r="A75" s="2" t="s">
        <v>29</v>
      </c>
      <c r="B75" s="2" t="s">
        <v>356</v>
      </c>
      <c r="C75" s="3" t="s">
        <v>357</v>
      </c>
      <c r="D75" s="4">
        <v>40.44</v>
      </c>
      <c r="E75" s="5">
        <v>321.06</v>
      </c>
      <c r="F75" s="5">
        <f>E75*desconto!$B$5</f>
        <v>321.06</v>
      </c>
      <c r="G75" s="2" t="s">
        <v>47</v>
      </c>
      <c r="H75" s="5">
        <f t="shared" si="14"/>
        <v>398.27</v>
      </c>
      <c r="I75" s="5">
        <f t="shared" si="15"/>
        <v>16106.04</v>
      </c>
      <c r="J75" s="13"/>
      <c r="K75" s="15"/>
    </row>
    <row r="76" spans="1:11" ht="38.25">
      <c r="A76" s="2" t="s">
        <v>30</v>
      </c>
      <c r="B76" s="2" t="s">
        <v>358</v>
      </c>
      <c r="C76" s="3" t="s">
        <v>359</v>
      </c>
      <c r="D76" s="4">
        <v>40.44</v>
      </c>
      <c r="E76" s="5">
        <v>75.67</v>
      </c>
      <c r="F76" s="5">
        <f>E76*desconto!$B$5</f>
        <v>75.67</v>
      </c>
      <c r="G76" s="2" t="s">
        <v>47</v>
      </c>
      <c r="H76" s="5">
        <f t="shared" si="14"/>
        <v>93.87</v>
      </c>
      <c r="I76" s="5">
        <f t="shared" si="15"/>
        <v>3796.1</v>
      </c>
      <c r="J76" s="13"/>
      <c r="K76" s="15"/>
    </row>
    <row r="77" spans="1:11" ht="51">
      <c r="A77" s="2" t="s">
        <v>44</v>
      </c>
      <c r="B77" s="2" t="s">
        <v>214</v>
      </c>
      <c r="C77" s="3" t="s">
        <v>216</v>
      </c>
      <c r="D77" s="4">
        <v>40.44</v>
      </c>
      <c r="E77" s="5">
        <v>16.36</v>
      </c>
      <c r="F77" s="5">
        <f>E77*desconto!$B$5</f>
        <v>16.36</v>
      </c>
      <c r="G77" s="2" t="s">
        <v>47</v>
      </c>
      <c r="H77" s="5">
        <f t="shared" si="14"/>
        <v>20.29</v>
      </c>
      <c r="I77" s="5">
        <f t="shared" si="15"/>
        <v>820.53</v>
      </c>
      <c r="J77" s="13"/>
      <c r="K77" s="15"/>
    </row>
    <row r="78" spans="1:11" ht="63.75">
      <c r="A78" s="2" t="s">
        <v>45</v>
      </c>
      <c r="B78" s="2" t="s">
        <v>218</v>
      </c>
      <c r="C78" s="3" t="s">
        <v>221</v>
      </c>
      <c r="D78" s="4">
        <v>40.44</v>
      </c>
      <c r="E78" s="5">
        <v>59.16</v>
      </c>
      <c r="F78" s="5">
        <f>E78*desconto!$B$5</f>
        <v>59.16</v>
      </c>
      <c r="G78" s="2" t="s">
        <v>47</v>
      </c>
      <c r="H78" s="5">
        <f>F78*(1+$I$4)</f>
        <v>73.39</v>
      </c>
      <c r="I78" s="5">
        <f t="shared" si="15"/>
        <v>2967.89</v>
      </c>
      <c r="J78" s="13"/>
      <c r="K78" s="15"/>
    </row>
    <row r="79" spans="1:11" ht="38.25">
      <c r="A79" s="2" t="s">
        <v>243</v>
      </c>
      <c r="B79" s="2" t="s">
        <v>360</v>
      </c>
      <c r="C79" s="3" t="s">
        <v>361</v>
      </c>
      <c r="D79" s="4">
        <v>35.07</v>
      </c>
      <c r="E79" s="5">
        <v>2.7</v>
      </c>
      <c r="F79" s="5">
        <f>E79*desconto!$B$5</f>
        <v>2.7</v>
      </c>
      <c r="G79" s="2" t="s">
        <v>47</v>
      </c>
      <c r="H79" s="5">
        <f t="shared" ref="H79:H82" si="16">F79*(1+$I$4)</f>
        <v>3.35</v>
      </c>
      <c r="I79" s="5">
        <f t="shared" ref="I79:I82" si="17">H79*D79</f>
        <v>117.48</v>
      </c>
      <c r="J79" s="13"/>
      <c r="K79" s="15"/>
    </row>
    <row r="80" spans="1:11" ht="38.25">
      <c r="A80" s="2" t="s">
        <v>339</v>
      </c>
      <c r="B80" s="2" t="s">
        <v>68</v>
      </c>
      <c r="C80" s="3" t="s">
        <v>71</v>
      </c>
      <c r="D80" s="4">
        <v>35.07</v>
      </c>
      <c r="E80" s="5">
        <v>12.41</v>
      </c>
      <c r="F80" s="5">
        <f>E80*desconto!$B$5</f>
        <v>12.41</v>
      </c>
      <c r="G80" s="2" t="s">
        <v>46</v>
      </c>
      <c r="H80" s="5">
        <f t="shared" si="16"/>
        <v>15.39</v>
      </c>
      <c r="I80" s="5">
        <f t="shared" si="17"/>
        <v>539.73</v>
      </c>
      <c r="J80" s="13"/>
      <c r="K80" s="15"/>
    </row>
    <row r="81" spans="1:11" ht="38.25">
      <c r="A81" s="2" t="s">
        <v>340</v>
      </c>
      <c r="B81" s="2" t="s">
        <v>68</v>
      </c>
      <c r="C81" s="3" t="s">
        <v>362</v>
      </c>
      <c r="D81" s="4">
        <v>80.59</v>
      </c>
      <c r="E81" s="5">
        <v>100.77</v>
      </c>
      <c r="F81" s="5">
        <f>E81*desconto!$B$5</f>
        <v>100.77</v>
      </c>
      <c r="G81" s="2" t="s">
        <v>47</v>
      </c>
      <c r="H81" s="5">
        <f t="shared" si="16"/>
        <v>125.01</v>
      </c>
      <c r="I81" s="5">
        <f t="shared" si="17"/>
        <v>10074.56</v>
      </c>
      <c r="J81" s="13"/>
      <c r="K81" s="15"/>
    </row>
    <row r="82" spans="1:11">
      <c r="A82" s="2" t="s">
        <v>341</v>
      </c>
      <c r="B82" s="2" t="s">
        <v>180</v>
      </c>
      <c r="C82" s="3" t="s">
        <v>181</v>
      </c>
      <c r="D82" s="4">
        <v>204.65</v>
      </c>
      <c r="E82" s="5">
        <v>7.18</v>
      </c>
      <c r="F82" s="5">
        <f>E82*desconto!$B$5</f>
        <v>7.18</v>
      </c>
      <c r="G82" s="2" t="s">
        <v>47</v>
      </c>
      <c r="H82" s="5">
        <f t="shared" si="16"/>
        <v>8.91</v>
      </c>
      <c r="I82" s="5">
        <f t="shared" si="17"/>
        <v>1823.43</v>
      </c>
      <c r="J82" s="13"/>
      <c r="K82" s="15"/>
    </row>
    <row r="83" spans="1:11">
      <c r="A83" s="28" t="s">
        <v>26</v>
      </c>
      <c r="B83" s="28"/>
      <c r="C83" s="28"/>
      <c r="D83" s="28"/>
      <c r="E83" s="28"/>
      <c r="F83" s="28"/>
      <c r="G83" s="28"/>
      <c r="H83" s="28"/>
      <c r="I83" s="8">
        <f>SUM(I73:I82)</f>
        <v>38560.949999999997</v>
      </c>
      <c r="J83" s="13"/>
      <c r="K83" s="15"/>
    </row>
    <row r="84" spans="1:11">
      <c r="A84" s="27" t="s">
        <v>13</v>
      </c>
      <c r="B84" s="27"/>
      <c r="C84" s="27"/>
      <c r="D84" s="27"/>
      <c r="E84" s="27"/>
      <c r="F84" s="27"/>
      <c r="G84" s="27"/>
      <c r="H84" s="27"/>
      <c r="I84" s="22">
        <f>I12+I21+I53+I64+I71+I83</f>
        <v>133984.78</v>
      </c>
      <c r="J84" s="13"/>
      <c r="K84" s="14"/>
    </row>
    <row r="85" spans="1:11">
      <c r="J85" s="13"/>
    </row>
  </sheetData>
  <mergeCells count="24">
    <mergeCell ref="B22:I22"/>
    <mergeCell ref="A1:I1"/>
    <mergeCell ref="A2:F3"/>
    <mergeCell ref="G2:H2"/>
    <mergeCell ref="I2:I3"/>
    <mergeCell ref="G3:H4"/>
    <mergeCell ref="A4:F4"/>
    <mergeCell ref="I4:I7"/>
    <mergeCell ref="A5:F5"/>
    <mergeCell ref="A6:H6"/>
    <mergeCell ref="A7:H7"/>
    <mergeCell ref="A8:I8"/>
    <mergeCell ref="B10:I10"/>
    <mergeCell ref="A12:H12"/>
    <mergeCell ref="B13:I13"/>
    <mergeCell ref="A21:H21"/>
    <mergeCell ref="A83:H83"/>
    <mergeCell ref="A84:H84"/>
    <mergeCell ref="A53:H53"/>
    <mergeCell ref="B54:I54"/>
    <mergeCell ref="A64:H64"/>
    <mergeCell ref="B65:I65"/>
    <mergeCell ref="A71:H71"/>
    <mergeCell ref="B72:I72"/>
  </mergeCells>
  <phoneticPr fontId="5" type="noConversion"/>
  <printOptions gridLines="1"/>
  <pageMargins left="0.51181102362204722" right="0.51181102362204722" top="0.78740157480314965" bottom="0.78740157480314965" header="0.31496062992125984" footer="0.31496062992125984"/>
  <pageSetup paperSize="9" scale="73" fitToHeight="0" orientation="landscape" errors="NA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52" zoomScale="92" zoomScaleNormal="100" workbookViewId="0">
      <selection sqref="A1:I1"/>
    </sheetView>
  </sheetViews>
  <sheetFormatPr defaultColWidth="9.140625" defaultRowHeight="12.75"/>
  <cols>
    <col min="1" max="1" width="9.140625" style="17" customWidth="1"/>
    <col min="2" max="2" width="16" style="17" customWidth="1"/>
    <col min="3" max="3" width="62.85546875" style="10" customWidth="1"/>
    <col min="4" max="4" width="14.28515625" style="1" customWidth="1"/>
    <col min="5" max="5" width="18" style="17" hidden="1" customWidth="1"/>
    <col min="6" max="6" width="18" style="17" customWidth="1"/>
    <col min="7" max="7" width="12.5703125" style="17" customWidth="1"/>
    <col min="8" max="8" width="18" style="17" bestFit="1" customWidth="1"/>
    <col min="9" max="9" width="17.42578125" style="17" customWidth="1"/>
    <col min="10" max="10" width="12" style="17" bestFit="1" customWidth="1"/>
    <col min="11" max="11" width="13.42578125" style="17" bestFit="1" customWidth="1"/>
    <col min="12" max="12" width="9.140625" style="17"/>
    <col min="13" max="13" width="13.28515625" style="17" bestFit="1" customWidth="1"/>
    <col min="14" max="14" width="9.140625" style="17"/>
    <col min="15" max="15" width="12" style="17" bestFit="1" customWidth="1"/>
    <col min="16" max="16384" width="9.140625" style="17"/>
  </cols>
  <sheetData>
    <row r="1" spans="1:13" ht="1.9" customHeight="1">
      <c r="A1" s="34"/>
      <c r="B1" s="35"/>
      <c r="C1" s="35"/>
      <c r="D1" s="35"/>
      <c r="E1" s="35"/>
      <c r="F1" s="35"/>
      <c r="G1" s="35"/>
      <c r="H1" s="35"/>
      <c r="I1" s="35"/>
    </row>
    <row r="2" spans="1:13" ht="12.75" customHeight="1">
      <c r="A2" s="36" t="s">
        <v>3</v>
      </c>
      <c r="B2" s="37"/>
      <c r="C2" s="37"/>
      <c r="D2" s="37"/>
      <c r="E2" s="37"/>
      <c r="F2" s="38"/>
      <c r="G2" s="42" t="s">
        <v>195</v>
      </c>
      <c r="H2" s="42"/>
      <c r="I2" s="42" t="s">
        <v>197</v>
      </c>
    </row>
    <row r="3" spans="1:13" ht="12.75" customHeight="1">
      <c r="A3" s="39"/>
      <c r="B3" s="40"/>
      <c r="C3" s="40"/>
      <c r="D3" s="40"/>
      <c r="E3" s="40"/>
      <c r="F3" s="41"/>
      <c r="G3" s="42" t="s">
        <v>0</v>
      </c>
      <c r="H3" s="42"/>
      <c r="I3" s="42"/>
    </row>
    <row r="4" spans="1:13" ht="12.75" customHeight="1">
      <c r="A4" s="43" t="s">
        <v>37</v>
      </c>
      <c r="B4" s="44"/>
      <c r="C4" s="44"/>
      <c r="D4" s="44"/>
      <c r="E4" s="44"/>
      <c r="F4" s="45"/>
      <c r="G4" s="42"/>
      <c r="H4" s="42"/>
      <c r="I4" s="46">
        <v>0.24049999999999999</v>
      </c>
    </row>
    <row r="5" spans="1:13" ht="18" customHeight="1">
      <c r="A5" s="43" t="s">
        <v>260</v>
      </c>
      <c r="B5" s="44"/>
      <c r="C5" s="44"/>
      <c r="D5" s="44"/>
      <c r="E5" s="44"/>
      <c r="F5" s="45"/>
      <c r="G5" s="25" t="s">
        <v>2</v>
      </c>
      <c r="H5" s="25" t="s">
        <v>1</v>
      </c>
      <c r="I5" s="42"/>
    </row>
    <row r="6" spans="1:13">
      <c r="A6" s="47" t="s">
        <v>261</v>
      </c>
      <c r="B6" s="47"/>
      <c r="C6" s="47"/>
      <c r="D6" s="47"/>
      <c r="E6" s="47"/>
      <c r="F6" s="47"/>
      <c r="G6" s="47"/>
      <c r="H6" s="47"/>
      <c r="I6" s="42"/>
    </row>
    <row r="7" spans="1:13">
      <c r="A7" s="47" t="s">
        <v>196</v>
      </c>
      <c r="B7" s="47"/>
      <c r="C7" s="47"/>
      <c r="D7" s="47"/>
      <c r="E7" s="47"/>
      <c r="F7" s="47"/>
      <c r="G7" s="47"/>
      <c r="H7" s="47"/>
      <c r="I7" s="42"/>
    </row>
    <row r="8" spans="1:13">
      <c r="A8" s="32" t="s">
        <v>4</v>
      </c>
      <c r="B8" s="32"/>
      <c r="C8" s="32"/>
      <c r="D8" s="32"/>
      <c r="E8" s="32"/>
      <c r="F8" s="32"/>
      <c r="G8" s="32"/>
      <c r="H8" s="32"/>
      <c r="I8" s="32"/>
    </row>
    <row r="9" spans="1:13">
      <c r="A9" s="6" t="s">
        <v>5</v>
      </c>
      <c r="B9" s="6" t="s">
        <v>6</v>
      </c>
      <c r="C9" s="9" t="s">
        <v>7</v>
      </c>
      <c r="D9" s="6" t="s">
        <v>8</v>
      </c>
      <c r="E9" s="6" t="s">
        <v>36</v>
      </c>
      <c r="F9" s="6" t="s">
        <v>10</v>
      </c>
      <c r="G9" s="6" t="s">
        <v>9</v>
      </c>
      <c r="H9" s="6" t="s">
        <v>11</v>
      </c>
      <c r="I9" s="6" t="s">
        <v>12</v>
      </c>
    </row>
    <row r="10" spans="1:13" ht="15" customHeight="1">
      <c r="A10" s="7">
        <v>1</v>
      </c>
      <c r="B10" s="33" t="s">
        <v>278</v>
      </c>
      <c r="C10" s="33"/>
      <c r="D10" s="33"/>
      <c r="E10" s="33"/>
      <c r="F10" s="33"/>
      <c r="G10" s="33"/>
      <c r="H10" s="33"/>
      <c r="I10" s="33"/>
    </row>
    <row r="11" spans="1:13" ht="63.75">
      <c r="A11" s="2" t="s">
        <v>14</v>
      </c>
      <c r="B11" s="2" t="s">
        <v>202</v>
      </c>
      <c r="C11" s="3" t="s">
        <v>201</v>
      </c>
      <c r="D11" s="4">
        <v>1</v>
      </c>
      <c r="E11" s="5">
        <v>1396.17</v>
      </c>
      <c r="F11" s="5">
        <f>E11*desconto!$B$3</f>
        <v>1396.17</v>
      </c>
      <c r="G11" s="2" t="s">
        <v>94</v>
      </c>
      <c r="H11" s="5">
        <f>F11*(1+$I$4)</f>
        <v>1731.95</v>
      </c>
      <c r="I11" s="5">
        <f>H11*D11</f>
        <v>1731.95</v>
      </c>
      <c r="J11" s="13"/>
      <c r="K11" s="15"/>
      <c r="M11" s="13"/>
    </row>
    <row r="12" spans="1:13">
      <c r="A12" s="28" t="s">
        <v>15</v>
      </c>
      <c r="B12" s="28"/>
      <c r="C12" s="28"/>
      <c r="D12" s="28"/>
      <c r="E12" s="28"/>
      <c r="F12" s="28"/>
      <c r="G12" s="28"/>
      <c r="H12" s="28"/>
      <c r="I12" s="8">
        <f>SUM(I11:I11)</f>
        <v>1731.95</v>
      </c>
      <c r="J12" s="13"/>
      <c r="K12" s="15"/>
      <c r="M12" s="13"/>
    </row>
    <row r="13" spans="1:13" ht="15" customHeight="1">
      <c r="A13" s="7">
        <v>2</v>
      </c>
      <c r="B13" s="33" t="s">
        <v>200</v>
      </c>
      <c r="C13" s="33"/>
      <c r="D13" s="33"/>
      <c r="E13" s="33"/>
      <c r="F13" s="33"/>
      <c r="G13" s="33"/>
      <c r="H13" s="33"/>
      <c r="I13" s="33"/>
      <c r="J13" s="13"/>
      <c r="K13" s="15"/>
      <c r="M13" s="13"/>
    </row>
    <row r="14" spans="1:13">
      <c r="A14" s="2" t="s">
        <v>16</v>
      </c>
      <c r="B14" s="2" t="s">
        <v>203</v>
      </c>
      <c r="C14" s="3" t="s">
        <v>205</v>
      </c>
      <c r="D14" s="4">
        <v>381.17</v>
      </c>
      <c r="E14" s="5">
        <v>2.97</v>
      </c>
      <c r="F14" s="5">
        <f>E14*desconto!$B$3</f>
        <v>2.97</v>
      </c>
      <c r="G14" s="2" t="s">
        <v>47</v>
      </c>
      <c r="H14" s="5">
        <f t="shared" ref="H14:H20" si="0">F14*(1+$I$4)</f>
        <v>3.68</v>
      </c>
      <c r="I14" s="5">
        <f t="shared" ref="I14:I20" si="1">H14*D14</f>
        <v>1402.71</v>
      </c>
      <c r="J14" s="13"/>
      <c r="K14" s="15"/>
      <c r="M14" s="13"/>
    </row>
    <row r="15" spans="1:13">
      <c r="A15" s="2" t="s">
        <v>17</v>
      </c>
      <c r="B15" s="2" t="s">
        <v>204</v>
      </c>
      <c r="C15" s="3" t="s">
        <v>206</v>
      </c>
      <c r="D15" s="4">
        <v>109.1</v>
      </c>
      <c r="E15" s="5">
        <v>3.37</v>
      </c>
      <c r="F15" s="5">
        <f>E15*desconto!$B$3</f>
        <v>3.37</v>
      </c>
      <c r="G15" s="2" t="s">
        <v>47</v>
      </c>
      <c r="H15" s="5">
        <f t="shared" si="0"/>
        <v>4.18</v>
      </c>
      <c r="I15" s="5">
        <f t="shared" si="1"/>
        <v>456.04</v>
      </c>
      <c r="J15" s="13"/>
      <c r="K15" s="15"/>
      <c r="M15" s="13"/>
    </row>
    <row r="16" spans="1:13" ht="51">
      <c r="A16" s="2" t="s">
        <v>38</v>
      </c>
      <c r="B16" s="2" t="s">
        <v>207</v>
      </c>
      <c r="C16" s="3" t="s">
        <v>209</v>
      </c>
      <c r="D16" s="4">
        <v>114.35</v>
      </c>
      <c r="E16" s="5">
        <v>9.81</v>
      </c>
      <c r="F16" s="5">
        <f>E16*desconto!$B$3</f>
        <v>9.81</v>
      </c>
      <c r="G16" s="2" t="s">
        <v>47</v>
      </c>
      <c r="H16" s="5">
        <f t="shared" si="0"/>
        <v>12.17</v>
      </c>
      <c r="I16" s="5">
        <f t="shared" si="1"/>
        <v>1391.64</v>
      </c>
      <c r="J16" s="13"/>
      <c r="K16" s="15"/>
      <c r="M16" s="13"/>
    </row>
    <row r="17" spans="1:13" ht="25.5">
      <c r="A17" s="2" t="s">
        <v>39</v>
      </c>
      <c r="B17" s="2" t="s">
        <v>78</v>
      </c>
      <c r="C17" s="3" t="s">
        <v>210</v>
      </c>
      <c r="D17" s="4">
        <v>114.35</v>
      </c>
      <c r="E17" s="5">
        <v>34.99</v>
      </c>
      <c r="F17" s="5">
        <f>E17*desconto!$B$3</f>
        <v>34.99</v>
      </c>
      <c r="G17" s="2" t="s">
        <v>47</v>
      </c>
      <c r="H17" s="5">
        <f t="shared" si="0"/>
        <v>43.41</v>
      </c>
      <c r="I17" s="5">
        <f t="shared" si="1"/>
        <v>4963.93</v>
      </c>
      <c r="J17" s="13"/>
      <c r="K17" s="15"/>
      <c r="M17" s="13"/>
    </row>
    <row r="18" spans="1:13" ht="25.5">
      <c r="A18" s="2" t="s">
        <v>40</v>
      </c>
      <c r="B18" s="2" t="s">
        <v>79</v>
      </c>
      <c r="C18" s="3" t="s">
        <v>80</v>
      </c>
      <c r="D18" s="4">
        <v>264.23</v>
      </c>
      <c r="E18" s="5">
        <v>15.14</v>
      </c>
      <c r="F18" s="5">
        <f>E18*desconto!$B$3</f>
        <v>15.14</v>
      </c>
      <c r="G18" s="2" t="s">
        <v>47</v>
      </c>
      <c r="H18" s="5">
        <f t="shared" si="0"/>
        <v>18.78</v>
      </c>
      <c r="I18" s="5">
        <f t="shared" si="1"/>
        <v>4962.24</v>
      </c>
      <c r="J18" s="13"/>
      <c r="K18" s="15"/>
      <c r="M18" s="13"/>
    </row>
    <row r="19" spans="1:13" ht="25.5">
      <c r="A19" s="2" t="s">
        <v>41</v>
      </c>
      <c r="B19" s="2" t="s">
        <v>87</v>
      </c>
      <c r="C19" s="3" t="s">
        <v>88</v>
      </c>
      <c r="D19" s="4">
        <v>22.5</v>
      </c>
      <c r="E19" s="5">
        <v>16.77</v>
      </c>
      <c r="F19" s="5">
        <f>E19*desconto!$B$3</f>
        <v>16.77</v>
      </c>
      <c r="G19" s="2" t="s">
        <v>47</v>
      </c>
      <c r="H19" s="5">
        <f t="shared" si="0"/>
        <v>20.8</v>
      </c>
      <c r="I19" s="5">
        <f t="shared" si="1"/>
        <v>468</v>
      </c>
      <c r="J19" s="13"/>
      <c r="K19" s="15"/>
      <c r="M19" s="13"/>
    </row>
    <row r="20" spans="1:13" ht="25.5">
      <c r="A20" s="2" t="s">
        <v>42</v>
      </c>
      <c r="B20" s="2" t="s">
        <v>208</v>
      </c>
      <c r="C20" s="3" t="s">
        <v>211</v>
      </c>
      <c r="D20" s="4">
        <v>109.14</v>
      </c>
      <c r="E20" s="5">
        <v>19.87</v>
      </c>
      <c r="F20" s="5">
        <f>E20*desconto!$B$3</f>
        <v>19.87</v>
      </c>
      <c r="G20" s="2" t="s">
        <v>47</v>
      </c>
      <c r="H20" s="5">
        <f t="shared" si="0"/>
        <v>24.65</v>
      </c>
      <c r="I20" s="5">
        <f t="shared" si="1"/>
        <v>2690.3</v>
      </c>
      <c r="J20" s="13"/>
      <c r="K20" s="15"/>
      <c r="M20" s="13"/>
    </row>
    <row r="21" spans="1:13">
      <c r="A21" s="28" t="s">
        <v>18</v>
      </c>
      <c r="B21" s="28"/>
      <c r="C21" s="28"/>
      <c r="D21" s="28"/>
      <c r="E21" s="28"/>
      <c r="F21" s="28"/>
      <c r="G21" s="28"/>
      <c r="H21" s="28"/>
      <c r="I21" s="8">
        <f>SUM(I14:I20)</f>
        <v>16334.86</v>
      </c>
      <c r="J21" s="13"/>
      <c r="K21" s="19"/>
      <c r="M21" s="13"/>
    </row>
    <row r="22" spans="1:13" ht="15" customHeight="1">
      <c r="A22" s="7">
        <v>3</v>
      </c>
      <c r="B22" s="33" t="s">
        <v>279</v>
      </c>
      <c r="C22" s="33"/>
      <c r="D22" s="33"/>
      <c r="E22" s="33"/>
      <c r="F22" s="33"/>
      <c r="G22" s="33"/>
      <c r="H22" s="33"/>
      <c r="I22" s="33"/>
      <c r="J22" s="13"/>
      <c r="K22" s="15"/>
      <c r="M22" s="13"/>
    </row>
    <row r="23" spans="1:13" ht="51">
      <c r="A23" s="2" t="s">
        <v>19</v>
      </c>
      <c r="B23" s="2" t="s">
        <v>231</v>
      </c>
      <c r="C23" s="3" t="s">
        <v>232</v>
      </c>
      <c r="D23" s="4">
        <v>1</v>
      </c>
      <c r="E23" s="5">
        <v>137.08000000000001</v>
      </c>
      <c r="F23" s="5">
        <f>E23*desconto!$B$3</f>
        <v>137.08000000000001</v>
      </c>
      <c r="G23" s="2" t="s">
        <v>94</v>
      </c>
      <c r="H23" s="5">
        <f t="shared" ref="H23:H32" si="2">F23*(1+$I$4)</f>
        <v>170.05</v>
      </c>
      <c r="I23" s="5">
        <f t="shared" ref="I23:I32" si="3">H23*D23</f>
        <v>170.05</v>
      </c>
      <c r="J23" s="13"/>
      <c r="K23" s="15"/>
      <c r="M23" s="13"/>
    </row>
    <row r="24" spans="1:13" ht="51">
      <c r="A24" s="2" t="s">
        <v>31</v>
      </c>
      <c r="B24" s="2" t="s">
        <v>158</v>
      </c>
      <c r="C24" s="3" t="s">
        <v>233</v>
      </c>
      <c r="D24" s="4">
        <v>1</v>
      </c>
      <c r="E24" s="5">
        <v>181.95</v>
      </c>
      <c r="F24" s="5">
        <f>E24*desconto!$B$3</f>
        <v>181.95</v>
      </c>
      <c r="G24" s="2" t="s">
        <v>94</v>
      </c>
      <c r="H24" s="5">
        <f t="shared" si="2"/>
        <v>225.71</v>
      </c>
      <c r="I24" s="5">
        <f t="shared" si="3"/>
        <v>225.71</v>
      </c>
      <c r="J24" s="13"/>
      <c r="K24" s="15"/>
      <c r="M24" s="13"/>
    </row>
    <row r="25" spans="1:13" ht="51">
      <c r="A25" s="2" t="s">
        <v>43</v>
      </c>
      <c r="B25" s="2" t="s">
        <v>159</v>
      </c>
      <c r="C25" s="3" t="s">
        <v>234</v>
      </c>
      <c r="D25" s="4">
        <v>2</v>
      </c>
      <c r="E25" s="5">
        <v>229.3</v>
      </c>
      <c r="F25" s="5">
        <f>E25*desconto!$B$3</f>
        <v>229.3</v>
      </c>
      <c r="G25" s="2" t="s">
        <v>94</v>
      </c>
      <c r="H25" s="5">
        <f t="shared" si="2"/>
        <v>284.45</v>
      </c>
      <c r="I25" s="5">
        <f t="shared" si="3"/>
        <v>568.9</v>
      </c>
      <c r="J25" s="13"/>
      <c r="K25" s="15"/>
      <c r="M25" s="13"/>
    </row>
    <row r="26" spans="1:13" ht="76.5">
      <c r="A26" s="2" t="s">
        <v>184</v>
      </c>
      <c r="B26" s="2" t="s">
        <v>153</v>
      </c>
      <c r="C26" s="3" t="s">
        <v>154</v>
      </c>
      <c r="D26" s="4">
        <v>1</v>
      </c>
      <c r="E26" s="5">
        <v>388.49</v>
      </c>
      <c r="F26" s="5">
        <f>E26*desconto!$B$3</f>
        <v>388.49</v>
      </c>
      <c r="G26" s="2" t="s">
        <v>94</v>
      </c>
      <c r="H26" s="5">
        <f t="shared" si="2"/>
        <v>481.92</v>
      </c>
      <c r="I26" s="5">
        <f t="shared" si="3"/>
        <v>481.92</v>
      </c>
      <c r="J26" s="13"/>
      <c r="K26" s="15"/>
      <c r="M26" s="13"/>
    </row>
    <row r="27" spans="1:13" ht="114.75">
      <c r="A27" s="2" t="s">
        <v>185</v>
      </c>
      <c r="B27" s="2" t="s">
        <v>152</v>
      </c>
      <c r="C27" s="3" t="s">
        <v>280</v>
      </c>
      <c r="D27" s="4">
        <v>1</v>
      </c>
      <c r="E27" s="5">
        <v>773.68</v>
      </c>
      <c r="F27" s="5">
        <f>E27*desconto!$B$3</f>
        <v>773.68</v>
      </c>
      <c r="G27" s="2" t="s">
        <v>94</v>
      </c>
      <c r="H27" s="5">
        <f t="shared" si="2"/>
        <v>959.75</v>
      </c>
      <c r="I27" s="5">
        <f t="shared" si="3"/>
        <v>959.75</v>
      </c>
      <c r="J27" s="13"/>
      <c r="K27" s="15"/>
      <c r="M27" s="13"/>
    </row>
    <row r="28" spans="1:13" ht="51">
      <c r="A28" s="2" t="s">
        <v>186</v>
      </c>
      <c r="B28" s="2" t="s">
        <v>281</v>
      </c>
      <c r="C28" s="3" t="s">
        <v>282</v>
      </c>
      <c r="D28" s="4">
        <v>1</v>
      </c>
      <c r="E28" s="5">
        <v>944.3</v>
      </c>
      <c r="F28" s="5">
        <f>E28*desconto!$B$3</f>
        <v>944.3</v>
      </c>
      <c r="G28" s="2" t="s">
        <v>94</v>
      </c>
      <c r="H28" s="5">
        <f t="shared" si="2"/>
        <v>1171.4000000000001</v>
      </c>
      <c r="I28" s="5">
        <f t="shared" si="3"/>
        <v>1171.4000000000001</v>
      </c>
      <c r="J28" s="13"/>
      <c r="K28" s="15"/>
      <c r="M28" s="13"/>
    </row>
    <row r="29" spans="1:13" ht="38.25">
      <c r="A29" s="2" t="s">
        <v>187</v>
      </c>
      <c r="B29" s="2" t="s">
        <v>244</v>
      </c>
      <c r="C29" s="3" t="s">
        <v>245</v>
      </c>
      <c r="D29" s="4">
        <v>0.63</v>
      </c>
      <c r="E29" s="5">
        <v>66.06</v>
      </c>
      <c r="F29" s="5">
        <f>E29*desconto!$B$3</f>
        <v>66.06</v>
      </c>
      <c r="G29" s="2" t="s">
        <v>47</v>
      </c>
      <c r="H29" s="5">
        <f t="shared" si="2"/>
        <v>81.95</v>
      </c>
      <c r="I29" s="5">
        <f t="shared" si="3"/>
        <v>51.63</v>
      </c>
      <c r="J29" s="13"/>
      <c r="K29" s="15"/>
      <c r="M29" s="13"/>
    </row>
    <row r="30" spans="1:13" ht="51">
      <c r="A30" s="2" t="s">
        <v>188</v>
      </c>
      <c r="B30" s="2" t="s">
        <v>246</v>
      </c>
      <c r="C30" s="3" t="s">
        <v>247</v>
      </c>
      <c r="D30" s="4">
        <v>1.26</v>
      </c>
      <c r="E30" s="5">
        <v>14.14</v>
      </c>
      <c r="F30" s="5">
        <f>E30*desconto!$B$3</f>
        <v>14.14</v>
      </c>
      <c r="G30" s="2" t="s">
        <v>47</v>
      </c>
      <c r="H30" s="5">
        <f t="shared" si="2"/>
        <v>17.54</v>
      </c>
      <c r="I30" s="5">
        <f t="shared" si="3"/>
        <v>22.1</v>
      </c>
      <c r="J30" s="13"/>
      <c r="K30" s="15"/>
      <c r="M30" s="13"/>
    </row>
    <row r="31" spans="1:13" ht="51">
      <c r="A31" s="2" t="s">
        <v>189</v>
      </c>
      <c r="B31" s="2" t="s">
        <v>78</v>
      </c>
      <c r="C31" s="3" t="s">
        <v>248</v>
      </c>
      <c r="D31" s="4">
        <v>1.26</v>
      </c>
      <c r="E31" s="5">
        <v>34.99</v>
      </c>
      <c r="F31" s="5">
        <f>E31*desconto!$B$3</f>
        <v>34.99</v>
      </c>
      <c r="G31" s="2" t="s">
        <v>47</v>
      </c>
      <c r="H31" s="5">
        <f t="shared" si="2"/>
        <v>43.41</v>
      </c>
      <c r="I31" s="5">
        <f t="shared" si="3"/>
        <v>54.7</v>
      </c>
      <c r="J31" s="13"/>
      <c r="K31" s="15"/>
      <c r="M31" s="13"/>
    </row>
    <row r="32" spans="1:13" ht="38.25">
      <c r="A32" s="2" t="s">
        <v>190</v>
      </c>
      <c r="B32" s="2" t="s">
        <v>81</v>
      </c>
      <c r="C32" s="3" t="s">
        <v>283</v>
      </c>
      <c r="D32" s="4">
        <v>1.26</v>
      </c>
      <c r="E32" s="5">
        <v>33.35</v>
      </c>
      <c r="F32" s="5">
        <f>E32*desconto!$B$3</f>
        <v>33.35</v>
      </c>
      <c r="G32" s="2" t="s">
        <v>47</v>
      </c>
      <c r="H32" s="5">
        <f t="shared" si="2"/>
        <v>41.37</v>
      </c>
      <c r="I32" s="5">
        <f t="shared" si="3"/>
        <v>52.13</v>
      </c>
      <c r="J32" s="13"/>
      <c r="K32" s="15"/>
      <c r="M32" s="13"/>
    </row>
    <row r="33" spans="1:13">
      <c r="A33" s="48" t="s">
        <v>20</v>
      </c>
      <c r="B33" s="49"/>
      <c r="C33" s="49"/>
      <c r="D33" s="49"/>
      <c r="E33" s="49"/>
      <c r="F33" s="49"/>
      <c r="G33" s="49"/>
      <c r="H33" s="50"/>
      <c r="I33" s="8">
        <f>SUM(I23:I32)</f>
        <v>3758.29</v>
      </c>
      <c r="J33" s="13"/>
      <c r="K33" s="15"/>
      <c r="M33" s="13"/>
    </row>
    <row r="34" spans="1:13" ht="15" customHeight="1">
      <c r="A34" s="7">
        <v>4</v>
      </c>
      <c r="B34" s="29" t="s">
        <v>284</v>
      </c>
      <c r="C34" s="30"/>
      <c r="D34" s="30"/>
      <c r="E34" s="30"/>
      <c r="F34" s="30"/>
      <c r="G34" s="30"/>
      <c r="H34" s="30"/>
      <c r="I34" s="31"/>
      <c r="J34" s="13"/>
      <c r="K34" s="15"/>
      <c r="M34" s="13"/>
    </row>
    <row r="35" spans="1:13" ht="25.5">
      <c r="A35" s="2" t="s">
        <v>22</v>
      </c>
      <c r="B35" s="2" t="s">
        <v>48</v>
      </c>
      <c r="C35" s="3" t="s">
        <v>49</v>
      </c>
      <c r="D35" s="4">
        <v>3.25</v>
      </c>
      <c r="E35" s="5">
        <v>67.39</v>
      </c>
      <c r="F35" s="5">
        <f>E35*desconto!$B$3</f>
        <v>67.39</v>
      </c>
      <c r="G35" s="2" t="s">
        <v>50</v>
      </c>
      <c r="H35" s="5">
        <f t="shared" ref="H35:H39" si="4">F35*(1+$I$4)</f>
        <v>83.6</v>
      </c>
      <c r="I35" s="5">
        <f t="shared" ref="I35:I38" si="5">H35*D35</f>
        <v>271.7</v>
      </c>
      <c r="J35" s="13"/>
      <c r="K35" s="15"/>
      <c r="M35" s="13"/>
    </row>
    <row r="36" spans="1:13" ht="38.25">
      <c r="A36" s="2" t="s">
        <v>23</v>
      </c>
      <c r="B36" s="2" t="s">
        <v>285</v>
      </c>
      <c r="C36" s="3" t="s">
        <v>287</v>
      </c>
      <c r="D36" s="4">
        <v>4.97</v>
      </c>
      <c r="E36" s="5">
        <v>696.38</v>
      </c>
      <c r="F36" s="5">
        <f>E36*desconto!$B$3</f>
        <v>696.38</v>
      </c>
      <c r="G36" s="2" t="s">
        <v>50</v>
      </c>
      <c r="H36" s="5">
        <f t="shared" si="4"/>
        <v>863.86</v>
      </c>
      <c r="I36" s="5">
        <f t="shared" si="5"/>
        <v>4293.38</v>
      </c>
      <c r="J36" s="13"/>
      <c r="K36" s="15"/>
      <c r="M36" s="13"/>
    </row>
    <row r="37" spans="1:13" ht="76.5">
      <c r="A37" s="2" t="s">
        <v>33</v>
      </c>
      <c r="B37" s="2" t="s">
        <v>286</v>
      </c>
      <c r="C37" s="3" t="s">
        <v>288</v>
      </c>
      <c r="D37" s="4">
        <v>16</v>
      </c>
      <c r="E37" s="5">
        <v>143.37</v>
      </c>
      <c r="F37" s="5">
        <f>E37*desconto!$B$3</f>
        <v>143.37</v>
      </c>
      <c r="G37" s="2" t="s">
        <v>47</v>
      </c>
      <c r="H37" s="5">
        <f t="shared" si="4"/>
        <v>177.85</v>
      </c>
      <c r="I37" s="5">
        <f t="shared" si="5"/>
        <v>2845.6</v>
      </c>
      <c r="J37" s="13"/>
      <c r="K37" s="15"/>
      <c r="M37" s="13"/>
    </row>
    <row r="38" spans="1:13" ht="38.25">
      <c r="A38" s="2" t="s">
        <v>34</v>
      </c>
      <c r="B38" s="2" t="s">
        <v>289</v>
      </c>
      <c r="C38" s="3" t="s">
        <v>291</v>
      </c>
      <c r="D38" s="4">
        <v>6.75</v>
      </c>
      <c r="E38" s="5">
        <v>20.02</v>
      </c>
      <c r="F38" s="5">
        <f>E38*desconto!$B$3</f>
        <v>20.02</v>
      </c>
      <c r="G38" s="2" t="s">
        <v>293</v>
      </c>
      <c r="H38" s="5">
        <f t="shared" si="4"/>
        <v>24.83</v>
      </c>
      <c r="I38" s="5">
        <f t="shared" si="5"/>
        <v>167.6</v>
      </c>
      <c r="J38" s="13"/>
      <c r="K38" s="15"/>
      <c r="M38" s="13"/>
    </row>
    <row r="39" spans="1:13" ht="25.5">
      <c r="A39" s="2" t="s">
        <v>35</v>
      </c>
      <c r="B39" s="2" t="s">
        <v>51</v>
      </c>
      <c r="C39" s="3" t="s">
        <v>52</v>
      </c>
      <c r="D39" s="4">
        <v>109.51</v>
      </c>
      <c r="E39" s="5">
        <v>11.89</v>
      </c>
      <c r="F39" s="5">
        <f>E39*desconto!$B$3</f>
        <v>11.89</v>
      </c>
      <c r="G39" s="2" t="s">
        <v>54</v>
      </c>
      <c r="H39" s="5">
        <f t="shared" si="4"/>
        <v>14.75</v>
      </c>
      <c r="I39" s="5">
        <f>H39*D39</f>
        <v>1615.27</v>
      </c>
      <c r="J39" s="13"/>
      <c r="K39" s="15"/>
      <c r="M39" s="13"/>
    </row>
    <row r="40" spans="1:13" ht="25.5">
      <c r="A40" s="2" t="s">
        <v>224</v>
      </c>
      <c r="B40" s="2" t="s">
        <v>290</v>
      </c>
      <c r="C40" s="3" t="s">
        <v>292</v>
      </c>
      <c r="D40" s="4">
        <v>15</v>
      </c>
      <c r="E40" s="5">
        <v>57.73</v>
      </c>
      <c r="F40" s="5">
        <f>E40*desconto!$B$3</f>
        <v>57.73</v>
      </c>
      <c r="G40" s="2" t="s">
        <v>47</v>
      </c>
      <c r="H40" s="5">
        <f t="shared" ref="H40:H56" si="6">F40*(1+$I$4)</f>
        <v>71.61</v>
      </c>
      <c r="I40" s="5">
        <f t="shared" ref="I40:I56" si="7">H40*D40</f>
        <v>1074.1500000000001</v>
      </c>
      <c r="J40" s="13"/>
      <c r="K40" s="15"/>
      <c r="M40" s="13"/>
    </row>
    <row r="41" spans="1:13" ht="51">
      <c r="A41" s="2" t="s">
        <v>262</v>
      </c>
      <c r="B41" s="2" t="s">
        <v>281</v>
      </c>
      <c r="C41" s="3" t="s">
        <v>282</v>
      </c>
      <c r="D41" s="4">
        <v>1</v>
      </c>
      <c r="E41" s="5">
        <v>944.3</v>
      </c>
      <c r="F41" s="5">
        <f>E41*desconto!$B$3</f>
        <v>944.3</v>
      </c>
      <c r="G41" s="2" t="s">
        <v>94</v>
      </c>
      <c r="H41" s="5">
        <f t="shared" si="6"/>
        <v>1171.4000000000001</v>
      </c>
      <c r="I41" s="5">
        <f t="shared" si="7"/>
        <v>1171.4000000000001</v>
      </c>
      <c r="J41" s="13"/>
      <c r="K41" s="15"/>
      <c r="M41" s="13"/>
    </row>
    <row r="42" spans="1:13" ht="38.25">
      <c r="A42" s="2" t="s">
        <v>263</v>
      </c>
      <c r="B42" s="2" t="s">
        <v>244</v>
      </c>
      <c r="C42" s="3" t="s">
        <v>245</v>
      </c>
      <c r="D42" s="4">
        <v>49.6</v>
      </c>
      <c r="E42" s="5">
        <v>66.06</v>
      </c>
      <c r="F42" s="5">
        <f>E42*desconto!$B$3</f>
        <v>66.06</v>
      </c>
      <c r="G42" s="2" t="s">
        <v>47</v>
      </c>
      <c r="H42" s="5">
        <f t="shared" si="6"/>
        <v>81.95</v>
      </c>
      <c r="I42" s="5">
        <f t="shared" si="7"/>
        <v>4064.72</v>
      </c>
      <c r="J42" s="13"/>
      <c r="K42" s="15"/>
      <c r="M42" s="13"/>
    </row>
    <row r="43" spans="1:13" ht="51">
      <c r="A43" s="2" t="s">
        <v>264</v>
      </c>
      <c r="B43" s="2" t="s">
        <v>246</v>
      </c>
      <c r="C43" s="3" t="s">
        <v>247</v>
      </c>
      <c r="D43" s="4">
        <v>99.2</v>
      </c>
      <c r="E43" s="5">
        <v>14.14</v>
      </c>
      <c r="F43" s="5">
        <f>E43*desconto!$B$3</f>
        <v>14.14</v>
      </c>
      <c r="G43" s="2" t="s">
        <v>47</v>
      </c>
      <c r="H43" s="5">
        <f t="shared" si="6"/>
        <v>17.54</v>
      </c>
      <c r="I43" s="5">
        <f t="shared" si="7"/>
        <v>1739.97</v>
      </c>
      <c r="J43" s="13"/>
      <c r="K43" s="15"/>
      <c r="M43" s="13"/>
    </row>
    <row r="44" spans="1:13" ht="51">
      <c r="A44" s="2" t="s">
        <v>265</v>
      </c>
      <c r="B44" s="2" t="s">
        <v>78</v>
      </c>
      <c r="C44" s="3" t="s">
        <v>248</v>
      </c>
      <c r="D44" s="4">
        <v>99.2</v>
      </c>
      <c r="E44" s="5">
        <v>34.99</v>
      </c>
      <c r="F44" s="5">
        <f>E44*desconto!$B$3</f>
        <v>34.99</v>
      </c>
      <c r="G44" s="2" t="s">
        <v>47</v>
      </c>
      <c r="H44" s="5">
        <f t="shared" si="6"/>
        <v>43.41</v>
      </c>
      <c r="I44" s="5">
        <f t="shared" si="7"/>
        <v>4306.2700000000004</v>
      </c>
      <c r="J44" s="13"/>
      <c r="K44" s="15"/>
      <c r="M44" s="13"/>
    </row>
    <row r="45" spans="1:13" ht="38.25">
      <c r="A45" s="2" t="s">
        <v>266</v>
      </c>
      <c r="B45" s="2" t="s">
        <v>81</v>
      </c>
      <c r="C45" s="3" t="s">
        <v>249</v>
      </c>
      <c r="D45" s="4">
        <v>99.2</v>
      </c>
      <c r="E45" s="5">
        <v>33.35</v>
      </c>
      <c r="F45" s="5">
        <f>E45*desconto!$B$3</f>
        <v>33.35</v>
      </c>
      <c r="G45" s="2" t="s">
        <v>69</v>
      </c>
      <c r="H45" s="5">
        <f t="shared" si="6"/>
        <v>41.37</v>
      </c>
      <c r="I45" s="5">
        <f t="shared" si="7"/>
        <v>4103.8999999999996</v>
      </c>
      <c r="J45" s="13"/>
      <c r="K45" s="15"/>
      <c r="M45" s="13"/>
    </row>
    <row r="46" spans="1:13" ht="25.5">
      <c r="A46" s="2" t="s">
        <v>267</v>
      </c>
      <c r="B46" s="2" t="s">
        <v>79</v>
      </c>
      <c r="C46" s="3" t="s">
        <v>80</v>
      </c>
      <c r="D46" s="4">
        <v>75.2</v>
      </c>
      <c r="E46" s="5">
        <v>15.14</v>
      </c>
      <c r="F46" s="5">
        <f>E46*desconto!$B$3</f>
        <v>15.14</v>
      </c>
      <c r="G46" s="2" t="s">
        <v>47</v>
      </c>
      <c r="H46" s="5">
        <f t="shared" si="6"/>
        <v>18.78</v>
      </c>
      <c r="I46" s="5">
        <f t="shared" si="7"/>
        <v>1412.26</v>
      </c>
      <c r="J46" s="13"/>
      <c r="K46" s="15"/>
      <c r="M46" s="13"/>
    </row>
    <row r="47" spans="1:13" ht="25.5">
      <c r="A47" s="2" t="s">
        <v>268</v>
      </c>
      <c r="B47" s="2" t="s">
        <v>87</v>
      </c>
      <c r="C47" s="3" t="s">
        <v>88</v>
      </c>
      <c r="D47" s="4">
        <v>16</v>
      </c>
      <c r="E47" s="5">
        <v>16.77</v>
      </c>
      <c r="F47" s="5">
        <f>E47*desconto!$B$3</f>
        <v>16.77</v>
      </c>
      <c r="G47" s="2" t="s">
        <v>47</v>
      </c>
      <c r="H47" s="5">
        <f t="shared" si="6"/>
        <v>20.8</v>
      </c>
      <c r="I47" s="5">
        <f t="shared" si="7"/>
        <v>332.8</v>
      </c>
      <c r="J47" s="13"/>
      <c r="K47" s="15"/>
      <c r="M47" s="13"/>
    </row>
    <row r="48" spans="1:13" ht="25.5">
      <c r="A48" s="2" t="s">
        <v>269</v>
      </c>
      <c r="B48" s="2" t="s">
        <v>217</v>
      </c>
      <c r="C48" s="3" t="s">
        <v>220</v>
      </c>
      <c r="D48" s="4">
        <v>16</v>
      </c>
      <c r="E48" s="5">
        <v>36.119999999999997</v>
      </c>
      <c r="F48" s="5">
        <f>E48*desconto!$B$3</f>
        <v>36.119999999999997</v>
      </c>
      <c r="G48" s="2" t="s">
        <v>47</v>
      </c>
      <c r="H48" s="5">
        <f t="shared" si="6"/>
        <v>44.81</v>
      </c>
      <c r="I48" s="5">
        <f t="shared" si="7"/>
        <v>716.96</v>
      </c>
      <c r="J48" s="13"/>
      <c r="K48" s="15"/>
      <c r="M48" s="13"/>
    </row>
    <row r="49" spans="1:13" ht="63.75">
      <c r="A49" s="2" t="s">
        <v>270</v>
      </c>
      <c r="B49" s="2" t="s">
        <v>294</v>
      </c>
      <c r="C49" s="3" t="s">
        <v>295</v>
      </c>
      <c r="D49" s="4">
        <v>16</v>
      </c>
      <c r="E49" s="5">
        <v>86.75</v>
      </c>
      <c r="F49" s="5">
        <f>E49*desconto!$B$3</f>
        <v>86.75</v>
      </c>
      <c r="G49" s="2" t="s">
        <v>47</v>
      </c>
      <c r="H49" s="5">
        <f t="shared" si="6"/>
        <v>107.61</v>
      </c>
      <c r="I49" s="5">
        <f t="shared" si="7"/>
        <v>1721.76</v>
      </c>
      <c r="J49" s="13"/>
      <c r="K49" s="15"/>
      <c r="M49" s="13"/>
    </row>
    <row r="50" spans="1:13" ht="38.25">
      <c r="A50" s="2" t="s">
        <v>271</v>
      </c>
      <c r="B50" s="2" t="s">
        <v>68</v>
      </c>
      <c r="C50" s="3" t="s">
        <v>71</v>
      </c>
      <c r="D50" s="4">
        <v>16</v>
      </c>
      <c r="E50" s="5">
        <v>12.41</v>
      </c>
      <c r="F50" s="5">
        <f>E50*desconto!$B$3</f>
        <v>12.41</v>
      </c>
      <c r="G50" s="2" t="s">
        <v>46</v>
      </c>
      <c r="H50" s="5">
        <f t="shared" si="6"/>
        <v>15.39</v>
      </c>
      <c r="I50" s="5">
        <f t="shared" si="7"/>
        <v>246.24</v>
      </c>
      <c r="J50" s="13"/>
      <c r="K50" s="15"/>
      <c r="M50" s="13"/>
    </row>
    <row r="51" spans="1:13" ht="63.75">
      <c r="A51" s="2" t="s">
        <v>272</v>
      </c>
      <c r="B51" s="2" t="s">
        <v>143</v>
      </c>
      <c r="C51" s="3" t="s">
        <v>144</v>
      </c>
      <c r="D51" s="4">
        <v>2</v>
      </c>
      <c r="E51" s="5">
        <v>136.25</v>
      </c>
      <c r="F51" s="5">
        <f>E51*desconto!$B$3</f>
        <v>136.25</v>
      </c>
      <c r="G51" s="2" t="s">
        <v>94</v>
      </c>
      <c r="H51" s="5">
        <f t="shared" si="6"/>
        <v>169.02</v>
      </c>
      <c r="I51" s="5">
        <f t="shared" si="7"/>
        <v>338.04</v>
      </c>
      <c r="J51" s="13"/>
      <c r="K51" s="15"/>
      <c r="M51" s="13"/>
    </row>
    <row r="52" spans="1:13" ht="127.5">
      <c r="A52" s="2" t="s">
        <v>273</v>
      </c>
      <c r="B52" s="2" t="s">
        <v>143</v>
      </c>
      <c r="C52" s="3" t="s">
        <v>296</v>
      </c>
      <c r="D52" s="4">
        <v>1</v>
      </c>
      <c r="E52" s="5">
        <v>239.83</v>
      </c>
      <c r="F52" s="5">
        <f>E52*desconto!$B$3</f>
        <v>239.83</v>
      </c>
      <c r="G52" s="2" t="s">
        <v>94</v>
      </c>
      <c r="H52" s="5">
        <f t="shared" si="6"/>
        <v>297.51</v>
      </c>
      <c r="I52" s="5">
        <f t="shared" si="7"/>
        <v>297.51</v>
      </c>
      <c r="J52" s="13"/>
      <c r="K52" s="15"/>
      <c r="M52" s="13"/>
    </row>
    <row r="53" spans="1:13" ht="89.25">
      <c r="A53" s="2" t="s">
        <v>274</v>
      </c>
      <c r="B53" s="2" t="s">
        <v>298</v>
      </c>
      <c r="C53" s="3" t="s">
        <v>297</v>
      </c>
      <c r="D53" s="4">
        <v>1</v>
      </c>
      <c r="E53" s="5">
        <v>150.12</v>
      </c>
      <c r="F53" s="5">
        <f>E53*desconto!$B$3</f>
        <v>150.12</v>
      </c>
      <c r="G53" s="2" t="s">
        <v>94</v>
      </c>
      <c r="H53" s="5">
        <f t="shared" si="6"/>
        <v>186.22</v>
      </c>
      <c r="I53" s="5">
        <f t="shared" si="7"/>
        <v>186.22</v>
      </c>
      <c r="J53" s="13"/>
      <c r="K53" s="15"/>
      <c r="M53" s="13"/>
    </row>
    <row r="54" spans="1:13" ht="114.75">
      <c r="A54" s="2" t="s">
        <v>275</v>
      </c>
      <c r="B54" s="2" t="s">
        <v>299</v>
      </c>
      <c r="C54" s="3" t="s">
        <v>300</v>
      </c>
      <c r="D54" s="4">
        <v>6</v>
      </c>
      <c r="E54" s="5">
        <v>415.13</v>
      </c>
      <c r="F54" s="5">
        <f>E54*desconto!$B$3</f>
        <v>415.13</v>
      </c>
      <c r="G54" s="2" t="s">
        <v>94</v>
      </c>
      <c r="H54" s="5">
        <f t="shared" si="6"/>
        <v>514.97</v>
      </c>
      <c r="I54" s="5">
        <f t="shared" si="7"/>
        <v>3089.82</v>
      </c>
      <c r="J54" s="13"/>
      <c r="K54" s="15"/>
      <c r="M54" s="13"/>
    </row>
    <row r="55" spans="1:13" ht="38.25">
      <c r="A55" s="2" t="s">
        <v>276</v>
      </c>
      <c r="B55" s="2" t="s">
        <v>301</v>
      </c>
      <c r="C55" s="3" t="s">
        <v>303</v>
      </c>
      <c r="D55" s="4">
        <v>1.8</v>
      </c>
      <c r="E55" s="5">
        <v>415.13</v>
      </c>
      <c r="F55" s="5">
        <f>E55*desconto!$B$3</f>
        <v>415.13</v>
      </c>
      <c r="G55" s="2" t="s">
        <v>47</v>
      </c>
      <c r="H55" s="5">
        <f t="shared" si="6"/>
        <v>514.97</v>
      </c>
      <c r="I55" s="5">
        <f t="shared" si="7"/>
        <v>926.95</v>
      </c>
      <c r="J55" s="13"/>
      <c r="K55" s="15"/>
      <c r="M55" s="13"/>
    </row>
    <row r="56" spans="1:13" ht="63.75">
      <c r="A56" s="2" t="s">
        <v>277</v>
      </c>
      <c r="B56" s="2" t="s">
        <v>302</v>
      </c>
      <c r="C56" s="3" t="s">
        <v>304</v>
      </c>
      <c r="D56" s="4">
        <v>24</v>
      </c>
      <c r="E56" s="5">
        <v>73.790000000000006</v>
      </c>
      <c r="F56" s="5">
        <f>E56*desconto!$B$3</f>
        <v>73.790000000000006</v>
      </c>
      <c r="G56" s="2" t="s">
        <v>47</v>
      </c>
      <c r="H56" s="5">
        <f t="shared" si="6"/>
        <v>91.54</v>
      </c>
      <c r="I56" s="5">
        <f t="shared" si="7"/>
        <v>2196.96</v>
      </c>
      <c r="J56" s="13"/>
      <c r="K56" s="15"/>
      <c r="M56" s="13"/>
    </row>
    <row r="57" spans="1:13">
      <c r="A57" s="28" t="s">
        <v>21</v>
      </c>
      <c r="B57" s="28"/>
      <c r="C57" s="28"/>
      <c r="D57" s="28"/>
      <c r="E57" s="28"/>
      <c r="F57" s="28"/>
      <c r="G57" s="28"/>
      <c r="H57" s="28"/>
      <c r="I57" s="8">
        <f>SUM(I35:I56)</f>
        <v>37119.480000000003</v>
      </c>
      <c r="J57" s="13"/>
      <c r="K57" s="15"/>
      <c r="M57" s="13"/>
    </row>
    <row r="58" spans="1:13">
      <c r="A58" s="7">
        <v>5</v>
      </c>
      <c r="B58" s="33"/>
      <c r="C58" s="33"/>
      <c r="D58" s="33"/>
      <c r="E58" s="33"/>
      <c r="F58" s="33"/>
      <c r="G58" s="33"/>
      <c r="H58" s="33"/>
      <c r="I58" s="33"/>
      <c r="J58" s="13"/>
      <c r="K58" s="15"/>
      <c r="M58" s="13"/>
    </row>
    <row r="59" spans="1:13">
      <c r="A59" s="2" t="s">
        <v>25</v>
      </c>
      <c r="B59" s="2" t="s">
        <v>180</v>
      </c>
      <c r="C59" s="3" t="s">
        <v>181</v>
      </c>
      <c r="D59" s="4">
        <v>125.86</v>
      </c>
      <c r="E59" s="5">
        <v>7.18</v>
      </c>
      <c r="F59" s="5">
        <f>E59*desconto!$B$3</f>
        <v>7.18</v>
      </c>
      <c r="G59" s="2" t="s">
        <v>47</v>
      </c>
      <c r="H59" s="5">
        <f t="shared" ref="H59" si="8">F59*(1+$I$4)</f>
        <v>8.91</v>
      </c>
      <c r="I59" s="5">
        <f t="shared" ref="I59" si="9">H59*D59</f>
        <v>1121.4100000000001</v>
      </c>
      <c r="J59" s="13"/>
      <c r="K59" s="15"/>
      <c r="M59" s="13"/>
    </row>
    <row r="60" spans="1:13">
      <c r="A60" s="28" t="s">
        <v>24</v>
      </c>
      <c r="B60" s="28"/>
      <c r="C60" s="28"/>
      <c r="D60" s="28"/>
      <c r="E60" s="28"/>
      <c r="F60" s="28"/>
      <c r="G60" s="28"/>
      <c r="H60" s="28"/>
      <c r="I60" s="8">
        <f>SUM(I59:I59)</f>
        <v>1121.4100000000001</v>
      </c>
      <c r="J60" s="13"/>
      <c r="K60" s="15"/>
      <c r="M60" s="13"/>
    </row>
    <row r="61" spans="1:13">
      <c r="A61" s="27" t="s">
        <v>13</v>
      </c>
      <c r="B61" s="27"/>
      <c r="C61" s="27"/>
      <c r="D61" s="27"/>
      <c r="E61" s="27"/>
      <c r="F61" s="27"/>
      <c r="G61" s="27"/>
      <c r="H61" s="27"/>
      <c r="I61" s="22">
        <f>I12+I21+I33+I57+I60</f>
        <v>60065.99</v>
      </c>
      <c r="J61" s="13"/>
      <c r="K61" s="14"/>
      <c r="M61" s="13"/>
    </row>
    <row r="62" spans="1:13">
      <c r="J62" s="13"/>
    </row>
  </sheetData>
  <mergeCells count="22">
    <mergeCell ref="B22:I22"/>
    <mergeCell ref="A1:I1"/>
    <mergeCell ref="A2:F3"/>
    <mergeCell ref="G2:H2"/>
    <mergeCell ref="I2:I3"/>
    <mergeCell ref="G3:H4"/>
    <mergeCell ref="A4:F4"/>
    <mergeCell ref="I4:I7"/>
    <mergeCell ref="A5:F5"/>
    <mergeCell ref="A6:H6"/>
    <mergeCell ref="A7:H7"/>
    <mergeCell ref="A8:I8"/>
    <mergeCell ref="B10:I10"/>
    <mergeCell ref="A12:H12"/>
    <mergeCell ref="B13:I13"/>
    <mergeCell ref="A21:H21"/>
    <mergeCell ref="A61:H61"/>
    <mergeCell ref="A33:H33"/>
    <mergeCell ref="B34:I34"/>
    <mergeCell ref="A57:H57"/>
    <mergeCell ref="B58:I58"/>
    <mergeCell ref="A60:H60"/>
  </mergeCells>
  <phoneticPr fontId="5" type="noConversion"/>
  <printOptions gridLines="1"/>
  <pageMargins left="0.51181102362204722" right="0.51181102362204722" top="0.78740157480314965" bottom="0.78740157480314965" header="0.31496062992125984" footer="0.31496062992125984"/>
  <pageSetup paperSize="9" scale="73" fitToHeight="0" orientation="landscape" errors="NA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abSelected="1" topLeftCell="A2" zoomScale="92" zoomScaleNormal="100" workbookViewId="0">
      <selection activeCell="A5" sqref="A5:F5"/>
    </sheetView>
  </sheetViews>
  <sheetFormatPr defaultColWidth="9.140625" defaultRowHeight="12.75"/>
  <cols>
    <col min="1" max="1" width="9.140625" style="11" customWidth="1"/>
    <col min="2" max="2" width="16" style="11" customWidth="1"/>
    <col min="3" max="3" width="62.85546875" style="10" customWidth="1"/>
    <col min="4" max="4" width="14.28515625" style="1" customWidth="1"/>
    <col min="5" max="5" width="18" style="11" hidden="1" customWidth="1"/>
    <col min="6" max="6" width="18" style="11" customWidth="1"/>
    <col min="7" max="7" width="12.5703125" style="11" customWidth="1"/>
    <col min="8" max="8" width="18" style="11" bestFit="1" customWidth="1"/>
    <col min="9" max="9" width="17.42578125" style="11" customWidth="1"/>
    <col min="10" max="10" width="12" style="11" bestFit="1" customWidth="1"/>
    <col min="11" max="11" width="13.42578125" style="11" bestFit="1" customWidth="1"/>
    <col min="12" max="12" width="9.140625" style="11"/>
    <col min="13" max="13" width="13.28515625" style="11" bestFit="1" customWidth="1"/>
    <col min="14" max="14" width="9.140625" style="11"/>
    <col min="15" max="15" width="12" style="11" bestFit="1" customWidth="1"/>
    <col min="16" max="16384" width="9.140625" style="11"/>
  </cols>
  <sheetData>
    <row r="1" spans="1:13" ht="102.6" hidden="1" customHeight="1">
      <c r="A1" s="34"/>
      <c r="B1" s="35"/>
      <c r="C1" s="35"/>
      <c r="D1" s="35"/>
      <c r="E1" s="35"/>
      <c r="F1" s="35"/>
      <c r="G1" s="35"/>
      <c r="H1" s="35"/>
      <c r="I1" s="35"/>
    </row>
    <row r="2" spans="1:13" ht="12.75" customHeight="1">
      <c r="A2" s="36" t="s">
        <v>3</v>
      </c>
      <c r="B2" s="37"/>
      <c r="C2" s="37"/>
      <c r="D2" s="37"/>
      <c r="E2" s="37"/>
      <c r="F2" s="38"/>
      <c r="G2" s="42" t="s">
        <v>195</v>
      </c>
      <c r="H2" s="42"/>
      <c r="I2" s="42" t="s">
        <v>197</v>
      </c>
    </row>
    <row r="3" spans="1:13" ht="12.75" customHeight="1">
      <c r="A3" s="39"/>
      <c r="B3" s="40"/>
      <c r="C3" s="40"/>
      <c r="D3" s="40"/>
      <c r="E3" s="40"/>
      <c r="F3" s="41"/>
      <c r="G3" s="42" t="s">
        <v>0</v>
      </c>
      <c r="H3" s="42"/>
      <c r="I3" s="42"/>
    </row>
    <row r="4" spans="1:13" ht="12.75" customHeight="1">
      <c r="A4" s="43" t="s">
        <v>37</v>
      </c>
      <c r="B4" s="44"/>
      <c r="C4" s="44"/>
      <c r="D4" s="44"/>
      <c r="E4" s="44"/>
      <c r="F4" s="45"/>
      <c r="G4" s="42"/>
      <c r="H4" s="42"/>
      <c r="I4" s="46">
        <v>0.24049999999999999</v>
      </c>
    </row>
    <row r="5" spans="1:13" ht="18" customHeight="1">
      <c r="A5" s="43" t="s">
        <v>369</v>
      </c>
      <c r="B5" s="44"/>
      <c r="C5" s="44"/>
      <c r="D5" s="44"/>
      <c r="E5" s="44"/>
      <c r="F5" s="45"/>
      <c r="G5" s="12" t="s">
        <v>2</v>
      </c>
      <c r="H5" s="12" t="s">
        <v>1</v>
      </c>
      <c r="I5" s="42"/>
    </row>
    <row r="6" spans="1:13">
      <c r="A6" s="47" t="s">
        <v>198</v>
      </c>
      <c r="B6" s="47"/>
      <c r="C6" s="47"/>
      <c r="D6" s="47"/>
      <c r="E6" s="47"/>
      <c r="F6" s="47"/>
      <c r="G6" s="47"/>
      <c r="H6" s="47"/>
      <c r="I6" s="42"/>
    </row>
    <row r="7" spans="1:13">
      <c r="A7" s="47" t="s">
        <v>196</v>
      </c>
      <c r="B7" s="47"/>
      <c r="C7" s="47"/>
      <c r="D7" s="47"/>
      <c r="E7" s="47"/>
      <c r="F7" s="47"/>
      <c r="G7" s="47"/>
      <c r="H7" s="47"/>
      <c r="I7" s="42"/>
    </row>
    <row r="8" spans="1:13">
      <c r="A8" s="32" t="s">
        <v>4</v>
      </c>
      <c r="B8" s="32"/>
      <c r="C8" s="32"/>
      <c r="D8" s="32"/>
      <c r="E8" s="32"/>
      <c r="F8" s="32"/>
      <c r="G8" s="32"/>
      <c r="H8" s="32"/>
      <c r="I8" s="32"/>
    </row>
    <row r="9" spans="1:13">
      <c r="A9" s="6" t="s">
        <v>5</v>
      </c>
      <c r="B9" s="6" t="s">
        <v>6</v>
      </c>
      <c r="C9" s="9" t="s">
        <v>7</v>
      </c>
      <c r="D9" s="6" t="s">
        <v>8</v>
      </c>
      <c r="E9" s="6" t="s">
        <v>36</v>
      </c>
      <c r="F9" s="6" t="s">
        <v>10</v>
      </c>
      <c r="G9" s="6" t="s">
        <v>9</v>
      </c>
      <c r="H9" s="6" t="s">
        <v>11</v>
      </c>
      <c r="I9" s="6" t="s">
        <v>12</v>
      </c>
    </row>
    <row r="10" spans="1:13" ht="15" customHeight="1">
      <c r="A10" s="7">
        <v>1</v>
      </c>
      <c r="B10" s="33" t="s">
        <v>199</v>
      </c>
      <c r="C10" s="33"/>
      <c r="D10" s="33"/>
      <c r="E10" s="33"/>
      <c r="F10" s="33"/>
      <c r="G10" s="33"/>
      <c r="H10" s="33"/>
      <c r="I10" s="33"/>
    </row>
    <row r="11" spans="1:13" ht="63.75">
      <c r="A11" s="2" t="s">
        <v>14</v>
      </c>
      <c r="B11" s="2" t="s">
        <v>202</v>
      </c>
      <c r="C11" s="3" t="s">
        <v>201</v>
      </c>
      <c r="D11" s="4">
        <v>1</v>
      </c>
      <c r="E11" s="5">
        <v>1396.17</v>
      </c>
      <c r="F11" s="5">
        <f>E11*desconto!$B$2</f>
        <v>1396.17</v>
      </c>
      <c r="G11" s="2" t="s">
        <v>94</v>
      </c>
      <c r="H11" s="5">
        <f>F11*(1+$I$4)</f>
        <v>1731.95</v>
      </c>
      <c r="I11" s="5">
        <f>H11*D11</f>
        <v>1731.95</v>
      </c>
      <c r="J11" s="13"/>
      <c r="K11" s="15"/>
      <c r="M11" s="13"/>
    </row>
    <row r="12" spans="1:13">
      <c r="A12" s="28" t="s">
        <v>15</v>
      </c>
      <c r="B12" s="28"/>
      <c r="C12" s="28"/>
      <c r="D12" s="28"/>
      <c r="E12" s="28"/>
      <c r="F12" s="28"/>
      <c r="G12" s="28"/>
      <c r="H12" s="28"/>
      <c r="I12" s="8">
        <f>SUM(I11:I11)</f>
        <v>1731.95</v>
      </c>
      <c r="J12" s="13"/>
      <c r="K12" s="15"/>
      <c r="M12" s="13"/>
    </row>
    <row r="13" spans="1:13" ht="15" customHeight="1">
      <c r="A13" s="7">
        <v>2</v>
      </c>
      <c r="B13" s="33" t="s">
        <v>200</v>
      </c>
      <c r="C13" s="33"/>
      <c r="D13" s="33"/>
      <c r="E13" s="33"/>
      <c r="F13" s="33"/>
      <c r="G13" s="33"/>
      <c r="H13" s="33"/>
      <c r="I13" s="33"/>
      <c r="J13" s="13"/>
      <c r="K13" s="15"/>
      <c r="M13" s="13"/>
    </row>
    <row r="14" spans="1:13">
      <c r="A14" s="2" t="s">
        <v>16</v>
      </c>
      <c r="B14" s="2" t="s">
        <v>203</v>
      </c>
      <c r="C14" s="3" t="s">
        <v>205</v>
      </c>
      <c r="D14" s="4">
        <v>559.02</v>
      </c>
      <c r="E14" s="5">
        <v>2.97</v>
      </c>
      <c r="F14" s="5">
        <f>E14*desconto!$B$2</f>
        <v>2.97</v>
      </c>
      <c r="G14" s="2" t="s">
        <v>47</v>
      </c>
      <c r="H14" s="5">
        <f t="shared" ref="H14:H15" si="0">F14*(1+$I$4)</f>
        <v>3.68</v>
      </c>
      <c r="I14" s="5">
        <f t="shared" ref="I14:I15" si="1">H14*D14</f>
        <v>2057.19</v>
      </c>
      <c r="J14" s="13"/>
      <c r="K14" s="15"/>
      <c r="M14" s="13"/>
    </row>
    <row r="15" spans="1:13">
      <c r="A15" s="2" t="s">
        <v>17</v>
      </c>
      <c r="B15" s="2" t="s">
        <v>204</v>
      </c>
      <c r="C15" s="3" t="s">
        <v>206</v>
      </c>
      <c r="D15" s="4">
        <v>126.06</v>
      </c>
      <c r="E15" s="5">
        <v>3.37</v>
      </c>
      <c r="F15" s="5">
        <f>E15*desconto!$B$2</f>
        <v>3.37</v>
      </c>
      <c r="G15" s="2" t="s">
        <v>47</v>
      </c>
      <c r="H15" s="5">
        <f t="shared" si="0"/>
        <v>4.18</v>
      </c>
      <c r="I15" s="5">
        <f t="shared" si="1"/>
        <v>526.92999999999995</v>
      </c>
      <c r="J15" s="13"/>
      <c r="K15" s="15"/>
      <c r="M15" s="13"/>
    </row>
    <row r="16" spans="1:13" s="17" customFormat="1" ht="51">
      <c r="A16" s="2" t="s">
        <v>38</v>
      </c>
      <c r="B16" s="2" t="s">
        <v>207</v>
      </c>
      <c r="C16" s="3" t="s">
        <v>209</v>
      </c>
      <c r="D16" s="4">
        <v>79.849999999999994</v>
      </c>
      <c r="E16" s="5">
        <v>9.81</v>
      </c>
      <c r="F16" s="5">
        <f>E16*desconto!$B$2</f>
        <v>9.81</v>
      </c>
      <c r="G16" s="2" t="s">
        <v>47</v>
      </c>
      <c r="H16" s="5">
        <f t="shared" ref="H16:H20" si="2">F16*(1+$I$4)</f>
        <v>12.17</v>
      </c>
      <c r="I16" s="5">
        <f t="shared" ref="I16:I20" si="3">H16*D16</f>
        <v>971.77</v>
      </c>
      <c r="J16" s="13"/>
      <c r="K16" s="15"/>
      <c r="M16" s="13"/>
    </row>
    <row r="17" spans="1:13" s="17" customFormat="1" ht="25.5">
      <c r="A17" s="2" t="s">
        <v>39</v>
      </c>
      <c r="B17" s="2" t="s">
        <v>78</v>
      </c>
      <c r="C17" s="3" t="s">
        <v>210</v>
      </c>
      <c r="D17" s="4">
        <v>79.849999999999994</v>
      </c>
      <c r="E17" s="5">
        <v>34.99</v>
      </c>
      <c r="F17" s="5">
        <f>E17*desconto!$B$2</f>
        <v>34.99</v>
      </c>
      <c r="G17" s="2" t="s">
        <v>47</v>
      </c>
      <c r="H17" s="5">
        <f t="shared" si="2"/>
        <v>43.41</v>
      </c>
      <c r="I17" s="5">
        <f t="shared" si="3"/>
        <v>3466.29</v>
      </c>
      <c r="J17" s="13"/>
      <c r="K17" s="15"/>
      <c r="M17" s="13"/>
    </row>
    <row r="18" spans="1:13" s="17" customFormat="1" ht="25.5">
      <c r="A18" s="2" t="s">
        <v>40</v>
      </c>
      <c r="B18" s="2" t="s">
        <v>79</v>
      </c>
      <c r="C18" s="3" t="s">
        <v>80</v>
      </c>
      <c r="D18" s="4">
        <v>350.57</v>
      </c>
      <c r="E18" s="5">
        <v>15.14</v>
      </c>
      <c r="F18" s="5">
        <f>E18*desconto!$B$2</f>
        <v>15.14</v>
      </c>
      <c r="G18" s="2" t="s">
        <v>47</v>
      </c>
      <c r="H18" s="5">
        <f t="shared" si="2"/>
        <v>18.78</v>
      </c>
      <c r="I18" s="5">
        <f t="shared" si="3"/>
        <v>6583.7</v>
      </c>
      <c r="J18" s="13"/>
      <c r="K18" s="15"/>
      <c r="M18" s="13"/>
    </row>
    <row r="19" spans="1:13" s="17" customFormat="1" ht="25.5">
      <c r="A19" s="2" t="s">
        <v>41</v>
      </c>
      <c r="B19" s="2" t="s">
        <v>87</v>
      </c>
      <c r="C19" s="3" t="s">
        <v>88</v>
      </c>
      <c r="D19" s="4">
        <v>126.06</v>
      </c>
      <c r="E19" s="5">
        <v>16.77</v>
      </c>
      <c r="F19" s="5">
        <f>E19*desconto!$B$2</f>
        <v>16.77</v>
      </c>
      <c r="G19" s="2" t="s">
        <v>47</v>
      </c>
      <c r="H19" s="5">
        <f t="shared" si="2"/>
        <v>20.8</v>
      </c>
      <c r="I19" s="5">
        <f t="shared" si="3"/>
        <v>2622.05</v>
      </c>
      <c r="J19" s="13"/>
      <c r="K19" s="15"/>
      <c r="M19" s="13"/>
    </row>
    <row r="20" spans="1:13" s="17" customFormat="1" ht="25.5">
      <c r="A20" s="2" t="s">
        <v>42</v>
      </c>
      <c r="B20" s="2" t="s">
        <v>208</v>
      </c>
      <c r="C20" s="3" t="s">
        <v>211</v>
      </c>
      <c r="D20" s="4">
        <v>266.25</v>
      </c>
      <c r="E20" s="5">
        <v>19.87</v>
      </c>
      <c r="F20" s="5">
        <f>E20*desconto!$B$2</f>
        <v>19.87</v>
      </c>
      <c r="G20" s="2" t="s">
        <v>47</v>
      </c>
      <c r="H20" s="5">
        <f t="shared" si="2"/>
        <v>24.65</v>
      </c>
      <c r="I20" s="5">
        <f t="shared" si="3"/>
        <v>6563.06</v>
      </c>
      <c r="J20" s="13"/>
      <c r="K20" s="15"/>
      <c r="M20" s="13"/>
    </row>
    <row r="21" spans="1:13">
      <c r="A21" s="28" t="s">
        <v>18</v>
      </c>
      <c r="B21" s="28"/>
      <c r="C21" s="28"/>
      <c r="D21" s="28"/>
      <c r="E21" s="28"/>
      <c r="F21" s="28"/>
      <c r="G21" s="28"/>
      <c r="H21" s="28"/>
      <c r="I21" s="8">
        <f>SUM(I14:I20)</f>
        <v>22790.99</v>
      </c>
      <c r="J21" s="13"/>
      <c r="K21" s="19"/>
      <c r="M21" s="13"/>
    </row>
    <row r="22" spans="1:13" ht="15" customHeight="1">
      <c r="A22" s="7">
        <v>3</v>
      </c>
      <c r="B22" s="33" t="s">
        <v>212</v>
      </c>
      <c r="C22" s="33"/>
      <c r="D22" s="33"/>
      <c r="E22" s="33"/>
      <c r="F22" s="33"/>
      <c r="G22" s="33"/>
      <c r="H22" s="33"/>
      <c r="I22" s="33"/>
      <c r="J22" s="13"/>
      <c r="K22" s="15"/>
      <c r="M22" s="13"/>
    </row>
    <row r="23" spans="1:13" ht="51">
      <c r="A23" s="2" t="s">
        <v>19</v>
      </c>
      <c r="B23" s="2" t="s">
        <v>213</v>
      </c>
      <c r="C23" s="3" t="s">
        <v>215</v>
      </c>
      <c r="D23" s="4">
        <v>81.97</v>
      </c>
      <c r="E23" s="5">
        <v>58.83</v>
      </c>
      <c r="F23" s="5">
        <f>E23*desconto!$B$2</f>
        <v>58.83</v>
      </c>
      <c r="G23" s="2" t="s">
        <v>47</v>
      </c>
      <c r="H23" s="5">
        <f t="shared" ref="H23:H28" si="4">F23*(1+$I$4)</f>
        <v>72.98</v>
      </c>
      <c r="I23" s="5">
        <f t="shared" ref="I23:I28" si="5">H23*D23</f>
        <v>5982.17</v>
      </c>
      <c r="J23" s="13"/>
      <c r="K23" s="15"/>
      <c r="M23" s="13"/>
    </row>
    <row r="24" spans="1:13" ht="51">
      <c r="A24" s="2" t="s">
        <v>31</v>
      </c>
      <c r="B24" s="2" t="s">
        <v>214</v>
      </c>
      <c r="C24" s="3" t="s">
        <v>216</v>
      </c>
      <c r="D24" s="4">
        <v>48.71</v>
      </c>
      <c r="E24" s="5">
        <v>16.36</v>
      </c>
      <c r="F24" s="5">
        <f>E24*desconto!$B$2</f>
        <v>16.36</v>
      </c>
      <c r="G24" s="2" t="s">
        <v>47</v>
      </c>
      <c r="H24" s="5">
        <f t="shared" si="4"/>
        <v>20.29</v>
      </c>
      <c r="I24" s="5">
        <f t="shared" si="5"/>
        <v>988.33</v>
      </c>
      <c r="J24" s="13"/>
      <c r="K24" s="15"/>
      <c r="M24" s="13"/>
    </row>
    <row r="25" spans="1:13" s="17" customFormat="1" ht="25.5">
      <c r="A25" s="2" t="s">
        <v>43</v>
      </c>
      <c r="B25" s="2" t="s">
        <v>217</v>
      </c>
      <c r="C25" s="3" t="s">
        <v>220</v>
      </c>
      <c r="D25" s="4">
        <v>48.71</v>
      </c>
      <c r="E25" s="5">
        <v>36.19</v>
      </c>
      <c r="F25" s="5">
        <f>E25*desconto!$B$2</f>
        <v>36.19</v>
      </c>
      <c r="G25" s="2" t="s">
        <v>47</v>
      </c>
      <c r="H25" s="5">
        <f t="shared" si="4"/>
        <v>44.89</v>
      </c>
      <c r="I25" s="5">
        <f t="shared" si="5"/>
        <v>2186.59</v>
      </c>
      <c r="J25" s="13"/>
      <c r="K25" s="15"/>
      <c r="M25" s="13"/>
    </row>
    <row r="26" spans="1:13" s="17" customFormat="1" ht="38.25">
      <c r="A26" s="2" t="s">
        <v>184</v>
      </c>
      <c r="B26" s="2" t="s">
        <v>68</v>
      </c>
      <c r="C26" s="3" t="s">
        <v>71</v>
      </c>
      <c r="D26" s="4">
        <v>39.72</v>
      </c>
      <c r="E26" s="5">
        <v>12.41</v>
      </c>
      <c r="F26" s="5">
        <f>E26*desconto!$B$2</f>
        <v>12.41</v>
      </c>
      <c r="G26" s="2" t="s">
        <v>46</v>
      </c>
      <c r="H26" s="5">
        <f t="shared" si="4"/>
        <v>15.39</v>
      </c>
      <c r="I26" s="5">
        <f t="shared" si="5"/>
        <v>611.29</v>
      </c>
      <c r="J26" s="13"/>
      <c r="K26" s="15"/>
      <c r="M26" s="13"/>
    </row>
    <row r="27" spans="1:13" s="17" customFormat="1" ht="63.75">
      <c r="A27" s="2" t="s">
        <v>185</v>
      </c>
      <c r="B27" s="2" t="s">
        <v>218</v>
      </c>
      <c r="C27" s="3" t="s">
        <v>221</v>
      </c>
      <c r="D27" s="4">
        <v>48.71</v>
      </c>
      <c r="E27" s="5">
        <v>59.16</v>
      </c>
      <c r="F27" s="5">
        <f>E27*desconto!$B$2</f>
        <v>59.16</v>
      </c>
      <c r="G27" s="2" t="s">
        <v>47</v>
      </c>
      <c r="H27" s="5">
        <f t="shared" si="4"/>
        <v>73.39</v>
      </c>
      <c r="I27" s="5">
        <f t="shared" si="5"/>
        <v>3574.83</v>
      </c>
      <c r="J27" s="13"/>
      <c r="K27" s="15"/>
      <c r="M27" s="13"/>
    </row>
    <row r="28" spans="1:13" s="17" customFormat="1" ht="38.25">
      <c r="A28" s="2" t="s">
        <v>186</v>
      </c>
      <c r="B28" s="2" t="s">
        <v>219</v>
      </c>
      <c r="C28" s="3" t="s">
        <v>222</v>
      </c>
      <c r="D28" s="4">
        <v>1</v>
      </c>
      <c r="E28" s="5">
        <v>420.01</v>
      </c>
      <c r="F28" s="5">
        <f>E28*desconto!$B$2</f>
        <v>420.01</v>
      </c>
      <c r="G28" s="2" t="s">
        <v>94</v>
      </c>
      <c r="H28" s="5">
        <f t="shared" si="4"/>
        <v>521.02</v>
      </c>
      <c r="I28" s="5">
        <f t="shared" si="5"/>
        <v>521.02</v>
      </c>
      <c r="J28" s="13"/>
      <c r="K28" s="15"/>
      <c r="M28" s="13"/>
    </row>
    <row r="29" spans="1:13">
      <c r="A29" s="48" t="s">
        <v>20</v>
      </c>
      <c r="B29" s="49"/>
      <c r="C29" s="49"/>
      <c r="D29" s="49"/>
      <c r="E29" s="49"/>
      <c r="F29" s="49"/>
      <c r="G29" s="49"/>
      <c r="H29" s="50"/>
      <c r="I29" s="8">
        <f>SUM(I23:I28)</f>
        <v>13864.23</v>
      </c>
      <c r="J29" s="13"/>
      <c r="K29" s="15"/>
      <c r="M29" s="13"/>
    </row>
    <row r="30" spans="1:13" ht="15" customHeight="1">
      <c r="A30" s="7">
        <v>4</v>
      </c>
      <c r="B30" s="29" t="s">
        <v>223</v>
      </c>
      <c r="C30" s="30"/>
      <c r="D30" s="30"/>
      <c r="E30" s="30"/>
      <c r="F30" s="30"/>
      <c r="G30" s="30"/>
      <c r="H30" s="30"/>
      <c r="I30" s="31"/>
      <c r="J30" s="13"/>
      <c r="K30" s="15"/>
      <c r="M30" s="13"/>
    </row>
    <row r="31" spans="1:13" s="16" customFormat="1" ht="51">
      <c r="A31" s="2" t="s">
        <v>22</v>
      </c>
      <c r="B31" s="2" t="s">
        <v>225</v>
      </c>
      <c r="C31" s="3" t="s">
        <v>227</v>
      </c>
      <c r="D31" s="4">
        <v>1.47</v>
      </c>
      <c r="E31" s="5">
        <v>8.91</v>
      </c>
      <c r="F31" s="5">
        <f>E31*desconto!$B$2</f>
        <v>8.91</v>
      </c>
      <c r="G31" s="2" t="s">
        <v>47</v>
      </c>
      <c r="H31" s="5">
        <f t="shared" ref="H31" si="6">F31*(1+$I$4)</f>
        <v>11.05</v>
      </c>
      <c r="I31" s="5">
        <f t="shared" ref="I31" si="7">H31*D31</f>
        <v>16.239999999999998</v>
      </c>
      <c r="J31" s="13"/>
      <c r="K31" s="15"/>
      <c r="M31" s="13"/>
    </row>
    <row r="32" spans="1:13" s="17" customFormat="1" ht="51">
      <c r="A32" s="2" t="s">
        <v>23</v>
      </c>
      <c r="B32" s="2" t="s">
        <v>226</v>
      </c>
      <c r="C32" s="3" t="s">
        <v>228</v>
      </c>
      <c r="D32" s="4">
        <v>1</v>
      </c>
      <c r="E32" s="5">
        <v>17.97</v>
      </c>
      <c r="F32" s="5">
        <f>E32*desconto!$B$2</f>
        <v>17.97</v>
      </c>
      <c r="G32" s="2" t="s">
        <v>94</v>
      </c>
      <c r="H32" s="5">
        <f t="shared" ref="H32:H35" si="8">F32*(1+$I$4)</f>
        <v>22.29</v>
      </c>
      <c r="I32" s="5">
        <f t="shared" ref="I32:I34" si="9">H32*D32</f>
        <v>22.29</v>
      </c>
      <c r="J32" s="13"/>
      <c r="K32" s="15"/>
      <c r="M32" s="13"/>
    </row>
    <row r="33" spans="1:13" s="17" customFormat="1" ht="76.5">
      <c r="A33" s="2" t="s">
        <v>33</v>
      </c>
      <c r="B33" s="2" t="s">
        <v>229</v>
      </c>
      <c r="C33" s="3" t="s">
        <v>230</v>
      </c>
      <c r="D33" s="4">
        <v>0.42</v>
      </c>
      <c r="E33" s="5">
        <v>16.399999999999999</v>
      </c>
      <c r="F33" s="5">
        <f>E33*desconto!$B$2</f>
        <v>16.399999999999999</v>
      </c>
      <c r="G33" s="2" t="s">
        <v>47</v>
      </c>
      <c r="H33" s="5">
        <f t="shared" si="8"/>
        <v>20.34</v>
      </c>
      <c r="I33" s="5">
        <f t="shared" si="9"/>
        <v>8.5399999999999991</v>
      </c>
      <c r="J33" s="13"/>
      <c r="K33" s="15"/>
      <c r="M33" s="13"/>
    </row>
    <row r="34" spans="1:13" s="17" customFormat="1" ht="51">
      <c r="A34" s="2" t="s">
        <v>34</v>
      </c>
      <c r="B34" s="2" t="s">
        <v>231</v>
      </c>
      <c r="C34" s="3" t="s">
        <v>232</v>
      </c>
      <c r="D34" s="4">
        <v>1</v>
      </c>
      <c r="E34" s="5">
        <v>137.08000000000001</v>
      </c>
      <c r="F34" s="5">
        <f>E34*desconto!$B$2</f>
        <v>137.08000000000001</v>
      </c>
      <c r="G34" s="2" t="s">
        <v>94</v>
      </c>
      <c r="H34" s="5">
        <f t="shared" si="8"/>
        <v>170.05</v>
      </c>
      <c r="I34" s="5">
        <f t="shared" si="9"/>
        <v>170.05</v>
      </c>
      <c r="J34" s="13"/>
      <c r="K34" s="15"/>
      <c r="M34" s="13"/>
    </row>
    <row r="35" spans="1:13" s="17" customFormat="1" ht="51">
      <c r="A35" s="2" t="s">
        <v>35</v>
      </c>
      <c r="B35" s="2" t="s">
        <v>158</v>
      </c>
      <c r="C35" s="3" t="s">
        <v>233</v>
      </c>
      <c r="D35" s="4">
        <v>1</v>
      </c>
      <c r="E35" s="5">
        <v>181.95</v>
      </c>
      <c r="F35" s="5">
        <f>E35*desconto!$B$2</f>
        <v>181.95</v>
      </c>
      <c r="G35" s="2" t="s">
        <v>94</v>
      </c>
      <c r="H35" s="5">
        <f t="shared" si="8"/>
        <v>225.71</v>
      </c>
      <c r="I35" s="5">
        <f>H35*D35</f>
        <v>225.71</v>
      </c>
      <c r="J35" s="13"/>
      <c r="K35" s="15"/>
      <c r="M35" s="13"/>
    </row>
    <row r="36" spans="1:13" s="17" customFormat="1" ht="51">
      <c r="A36" s="2" t="s">
        <v>224</v>
      </c>
      <c r="B36" s="2" t="s">
        <v>159</v>
      </c>
      <c r="C36" s="3" t="s">
        <v>234</v>
      </c>
      <c r="D36" s="4">
        <v>2</v>
      </c>
      <c r="E36" s="5">
        <v>229.3</v>
      </c>
      <c r="F36" s="5">
        <f>E36*desconto!$B$2</f>
        <v>229.3</v>
      </c>
      <c r="G36" s="2" t="s">
        <v>94</v>
      </c>
      <c r="H36" s="5">
        <f t="shared" ref="H36" si="10">F36*(1+$I$4)</f>
        <v>284.45</v>
      </c>
      <c r="I36" s="5">
        <f>H36*D36</f>
        <v>568.9</v>
      </c>
      <c r="J36" s="13"/>
      <c r="K36" s="15"/>
      <c r="M36" s="13"/>
    </row>
    <row r="37" spans="1:13">
      <c r="A37" s="28" t="s">
        <v>21</v>
      </c>
      <c r="B37" s="28"/>
      <c r="C37" s="28"/>
      <c r="D37" s="28"/>
      <c r="E37" s="28"/>
      <c r="F37" s="28"/>
      <c r="G37" s="28"/>
      <c r="H37" s="28"/>
      <c r="I37" s="8">
        <f>SUM(I31:I36)</f>
        <v>1011.73</v>
      </c>
      <c r="J37" s="13"/>
      <c r="K37" s="15"/>
      <c r="M37" s="13"/>
    </row>
    <row r="38" spans="1:13">
      <c r="A38" s="7">
        <v>5</v>
      </c>
      <c r="B38" s="33" t="s">
        <v>235</v>
      </c>
      <c r="C38" s="33"/>
      <c r="D38" s="33"/>
      <c r="E38" s="33"/>
      <c r="F38" s="33"/>
      <c r="G38" s="33"/>
      <c r="H38" s="33"/>
      <c r="I38" s="33"/>
      <c r="J38" s="13"/>
      <c r="K38" s="15"/>
      <c r="M38" s="13"/>
    </row>
    <row r="39" spans="1:13" s="17" customFormat="1" ht="51">
      <c r="A39" s="2" t="s">
        <v>25</v>
      </c>
      <c r="B39" s="2" t="s">
        <v>225</v>
      </c>
      <c r="C39" s="3" t="s">
        <v>227</v>
      </c>
      <c r="D39" s="4">
        <v>1.47</v>
      </c>
      <c r="E39" s="5">
        <v>8.91</v>
      </c>
      <c r="F39" s="5">
        <f>E39*desconto!$B$2</f>
        <v>8.91</v>
      </c>
      <c r="G39" s="2" t="s">
        <v>47</v>
      </c>
      <c r="H39" s="5">
        <f t="shared" ref="H39:H46" si="11">F39*(1+$I$4)</f>
        <v>11.05</v>
      </c>
      <c r="I39" s="5">
        <f t="shared" ref="I39:I46" si="12">H39*D39</f>
        <v>16.239999999999998</v>
      </c>
      <c r="J39" s="13"/>
      <c r="K39" s="15"/>
      <c r="M39" s="13"/>
    </row>
    <row r="40" spans="1:13" s="17" customFormat="1" ht="51">
      <c r="A40" s="2" t="s">
        <v>32</v>
      </c>
      <c r="B40" s="2" t="s">
        <v>226</v>
      </c>
      <c r="C40" s="3" t="s">
        <v>228</v>
      </c>
      <c r="D40" s="4">
        <v>1</v>
      </c>
      <c r="E40" s="5">
        <v>17.97</v>
      </c>
      <c r="F40" s="5">
        <f>E40*desconto!$B$2</f>
        <v>17.97</v>
      </c>
      <c r="G40" s="2" t="s">
        <v>94</v>
      </c>
      <c r="H40" s="5">
        <f t="shared" ref="H40:H45" si="13">F40*(1+$I$4)</f>
        <v>22.29</v>
      </c>
      <c r="I40" s="5">
        <f t="shared" ref="I40:I45" si="14">H40*D40</f>
        <v>22.29</v>
      </c>
      <c r="J40" s="13"/>
      <c r="K40" s="15"/>
      <c r="M40" s="13"/>
    </row>
    <row r="41" spans="1:13" s="17" customFormat="1" ht="76.5">
      <c r="A41" s="2" t="s">
        <v>237</v>
      </c>
      <c r="B41" s="2" t="s">
        <v>229</v>
      </c>
      <c r="C41" s="3" t="s">
        <v>230</v>
      </c>
      <c r="D41" s="4">
        <v>1.68</v>
      </c>
      <c r="E41" s="5">
        <v>16.399999999999999</v>
      </c>
      <c r="F41" s="5">
        <f>E41*desconto!$B$2</f>
        <v>16.399999999999999</v>
      </c>
      <c r="G41" s="2" t="s">
        <v>47</v>
      </c>
      <c r="H41" s="5">
        <f t="shared" si="13"/>
        <v>20.34</v>
      </c>
      <c r="I41" s="5">
        <f t="shared" si="14"/>
        <v>34.17</v>
      </c>
      <c r="J41" s="13"/>
      <c r="K41" s="15"/>
      <c r="M41" s="13"/>
    </row>
    <row r="42" spans="1:13" s="17" customFormat="1" ht="38.25">
      <c r="A42" s="2" t="s">
        <v>238</v>
      </c>
      <c r="B42" s="2" t="s">
        <v>244</v>
      </c>
      <c r="C42" s="3" t="s">
        <v>245</v>
      </c>
      <c r="D42" s="4">
        <v>1.68</v>
      </c>
      <c r="E42" s="5">
        <v>66.06</v>
      </c>
      <c r="F42" s="5">
        <f>E42*desconto!$B$2</f>
        <v>66.06</v>
      </c>
      <c r="G42" s="2" t="s">
        <v>47</v>
      </c>
      <c r="H42" s="5">
        <f t="shared" si="13"/>
        <v>81.95</v>
      </c>
      <c r="I42" s="5">
        <f t="shared" si="14"/>
        <v>137.68</v>
      </c>
      <c r="J42" s="13"/>
      <c r="K42" s="15"/>
      <c r="M42" s="13"/>
    </row>
    <row r="43" spans="1:13" s="17" customFormat="1" ht="51">
      <c r="A43" s="2" t="s">
        <v>239</v>
      </c>
      <c r="B43" s="2" t="s">
        <v>246</v>
      </c>
      <c r="C43" s="3" t="s">
        <v>247</v>
      </c>
      <c r="D43" s="4">
        <v>3.36</v>
      </c>
      <c r="E43" s="5">
        <v>14.14</v>
      </c>
      <c r="F43" s="5">
        <f>E43*desconto!$B$2</f>
        <v>14.14</v>
      </c>
      <c r="G43" s="2" t="s">
        <v>47</v>
      </c>
      <c r="H43" s="5">
        <f t="shared" si="13"/>
        <v>17.54</v>
      </c>
      <c r="I43" s="5">
        <f t="shared" si="14"/>
        <v>58.93</v>
      </c>
      <c r="J43" s="13"/>
      <c r="K43" s="15"/>
      <c r="M43" s="13"/>
    </row>
    <row r="44" spans="1:13" s="17" customFormat="1" ht="51">
      <c r="A44" s="2" t="s">
        <v>240</v>
      </c>
      <c r="B44" s="2" t="s">
        <v>78</v>
      </c>
      <c r="C44" s="3" t="s">
        <v>248</v>
      </c>
      <c r="D44" s="4">
        <v>3.36</v>
      </c>
      <c r="E44" s="5">
        <v>34.99</v>
      </c>
      <c r="F44" s="5">
        <f>E44*desconto!$B$2</f>
        <v>34.99</v>
      </c>
      <c r="G44" s="2" t="s">
        <v>47</v>
      </c>
      <c r="H44" s="5">
        <f t="shared" si="13"/>
        <v>43.41</v>
      </c>
      <c r="I44" s="5">
        <f t="shared" si="14"/>
        <v>145.86000000000001</v>
      </c>
      <c r="J44" s="13"/>
      <c r="K44" s="15"/>
      <c r="M44" s="13"/>
    </row>
    <row r="45" spans="1:13" s="17" customFormat="1" ht="38.25">
      <c r="A45" s="2" t="s">
        <v>241</v>
      </c>
      <c r="B45" s="2" t="s">
        <v>81</v>
      </c>
      <c r="C45" s="3" t="s">
        <v>249</v>
      </c>
      <c r="D45" s="4">
        <v>3.36</v>
      </c>
      <c r="E45" s="5">
        <v>33.35</v>
      </c>
      <c r="F45" s="5">
        <f>E45*desconto!$B$2</f>
        <v>33.35</v>
      </c>
      <c r="G45" s="2" t="s">
        <v>47</v>
      </c>
      <c r="H45" s="5">
        <f t="shared" si="13"/>
        <v>41.37</v>
      </c>
      <c r="I45" s="5">
        <f t="shared" si="14"/>
        <v>139</v>
      </c>
      <c r="J45" s="13"/>
      <c r="K45" s="15"/>
      <c r="M45" s="13"/>
    </row>
    <row r="46" spans="1:13" s="17" customFormat="1" ht="25.5">
      <c r="A46" s="2" t="s">
        <v>242</v>
      </c>
      <c r="B46" s="2" t="s">
        <v>79</v>
      </c>
      <c r="C46" s="3" t="s">
        <v>80</v>
      </c>
      <c r="D46" s="4">
        <v>3.36</v>
      </c>
      <c r="E46" s="5">
        <v>15.14</v>
      </c>
      <c r="F46" s="5">
        <f>E46*desconto!$B$2</f>
        <v>15.14</v>
      </c>
      <c r="G46" s="2" t="s">
        <v>47</v>
      </c>
      <c r="H46" s="5">
        <f t="shared" si="11"/>
        <v>18.78</v>
      </c>
      <c r="I46" s="5">
        <f t="shared" si="12"/>
        <v>63.1</v>
      </c>
      <c r="J46" s="13"/>
      <c r="K46" s="15"/>
      <c r="M46" s="13"/>
    </row>
    <row r="47" spans="1:13" s="17" customFormat="1">
      <c r="A47" s="28" t="s">
        <v>24</v>
      </c>
      <c r="B47" s="28"/>
      <c r="C47" s="28"/>
      <c r="D47" s="28"/>
      <c r="E47" s="28"/>
      <c r="F47" s="28"/>
      <c r="G47" s="28"/>
      <c r="H47" s="28"/>
      <c r="I47" s="8">
        <f>SUM(I39:I46)</f>
        <v>617.27</v>
      </c>
      <c r="J47" s="13"/>
      <c r="K47" s="15"/>
      <c r="M47" s="13"/>
    </row>
    <row r="48" spans="1:13" s="17" customFormat="1">
      <c r="A48" s="7">
        <v>6</v>
      </c>
      <c r="B48" s="33" t="s">
        <v>236</v>
      </c>
      <c r="C48" s="33"/>
      <c r="D48" s="33"/>
      <c r="E48" s="33"/>
      <c r="F48" s="33"/>
      <c r="G48" s="33"/>
      <c r="H48" s="33"/>
      <c r="I48" s="33"/>
      <c r="J48" s="13"/>
      <c r="K48" s="15"/>
      <c r="M48" s="13"/>
    </row>
    <row r="49" spans="1:13" s="17" customFormat="1" ht="51">
      <c r="A49" s="2" t="s">
        <v>27</v>
      </c>
      <c r="B49" s="2" t="s">
        <v>250</v>
      </c>
      <c r="C49" s="3" t="s">
        <v>251</v>
      </c>
      <c r="D49" s="4">
        <v>1</v>
      </c>
      <c r="E49" s="5">
        <v>42.58</v>
      </c>
      <c r="F49" s="5">
        <f>E49*desconto!$B$2</f>
        <v>42.58</v>
      </c>
      <c r="G49" s="2" t="s">
        <v>94</v>
      </c>
      <c r="H49" s="5">
        <f t="shared" ref="H49:H53" si="15">F49*(1+$I$4)</f>
        <v>52.82</v>
      </c>
      <c r="I49" s="5">
        <f t="shared" ref="I49:I54" si="16">H49*D49</f>
        <v>52.82</v>
      </c>
      <c r="J49" s="13"/>
      <c r="K49" s="15"/>
      <c r="M49" s="13"/>
    </row>
    <row r="50" spans="1:13" s="17" customFormat="1" ht="51">
      <c r="A50" s="2" t="s">
        <v>28</v>
      </c>
      <c r="B50" s="2" t="s">
        <v>99</v>
      </c>
      <c r="C50" s="3" t="s">
        <v>252</v>
      </c>
      <c r="D50" s="4">
        <v>5.04</v>
      </c>
      <c r="E50" s="5">
        <v>550.89</v>
      </c>
      <c r="F50" s="5">
        <f>E50*desconto!$B$2</f>
        <v>550.89</v>
      </c>
      <c r="G50" s="2" t="s">
        <v>47</v>
      </c>
      <c r="H50" s="5">
        <f t="shared" si="15"/>
        <v>683.38</v>
      </c>
      <c r="I50" s="5">
        <f t="shared" si="16"/>
        <v>3444.24</v>
      </c>
      <c r="J50" s="13"/>
      <c r="K50" s="15"/>
      <c r="M50" s="13"/>
    </row>
    <row r="51" spans="1:13" s="17" customFormat="1" ht="127.5">
      <c r="A51" s="2" t="s">
        <v>29</v>
      </c>
      <c r="B51" s="2" t="s">
        <v>114</v>
      </c>
      <c r="C51" s="3" t="s">
        <v>253</v>
      </c>
      <c r="D51" s="4">
        <v>6</v>
      </c>
      <c r="E51" s="5">
        <v>288.93</v>
      </c>
      <c r="F51" s="5">
        <f>E51*desconto!$B$2</f>
        <v>288.93</v>
      </c>
      <c r="G51" s="2" t="s">
        <v>94</v>
      </c>
      <c r="H51" s="5">
        <f t="shared" si="15"/>
        <v>358.42</v>
      </c>
      <c r="I51" s="5">
        <f t="shared" si="16"/>
        <v>2150.52</v>
      </c>
      <c r="J51" s="13"/>
      <c r="K51" s="15"/>
      <c r="M51" s="13"/>
    </row>
    <row r="52" spans="1:13" s="17" customFormat="1">
      <c r="A52" s="2" t="s">
        <v>30</v>
      </c>
      <c r="B52" s="2" t="s">
        <v>254</v>
      </c>
      <c r="C52" s="3" t="s">
        <v>257</v>
      </c>
      <c r="D52" s="4">
        <v>0.54</v>
      </c>
      <c r="E52" s="5">
        <v>233.58</v>
      </c>
      <c r="F52" s="5">
        <f>E52*desconto!$B$2</f>
        <v>233.58</v>
      </c>
      <c r="G52" s="2" t="s">
        <v>50</v>
      </c>
      <c r="H52" s="5">
        <f t="shared" si="15"/>
        <v>289.76</v>
      </c>
      <c r="I52" s="5">
        <f t="shared" si="16"/>
        <v>156.47</v>
      </c>
      <c r="J52" s="13"/>
      <c r="K52" s="15"/>
      <c r="M52" s="13"/>
    </row>
    <row r="53" spans="1:13" s="17" customFormat="1" ht="14.25" customHeight="1">
      <c r="A53" s="2" t="s">
        <v>44</v>
      </c>
      <c r="B53" s="2" t="s">
        <v>255</v>
      </c>
      <c r="C53" s="3" t="s">
        <v>258</v>
      </c>
      <c r="D53" s="4">
        <v>3.6</v>
      </c>
      <c r="E53" s="5">
        <v>163.02000000000001</v>
      </c>
      <c r="F53" s="5">
        <f>E53*desconto!$B$2</f>
        <v>163.02000000000001</v>
      </c>
      <c r="G53" s="2" t="s">
        <v>47</v>
      </c>
      <c r="H53" s="5">
        <f t="shared" si="15"/>
        <v>202.23</v>
      </c>
      <c r="I53" s="5">
        <f t="shared" si="16"/>
        <v>728.03</v>
      </c>
      <c r="J53" s="13"/>
      <c r="K53" s="15"/>
      <c r="M53" s="13"/>
    </row>
    <row r="54" spans="1:13" s="17" customFormat="1" ht="25.5">
      <c r="A54" s="2" t="s">
        <v>45</v>
      </c>
      <c r="B54" s="2" t="s">
        <v>256</v>
      </c>
      <c r="C54" s="3" t="s">
        <v>259</v>
      </c>
      <c r="D54" s="4">
        <v>6</v>
      </c>
      <c r="E54" s="5">
        <v>182.16</v>
      </c>
      <c r="F54" s="5">
        <f>E54*desconto!$B$2</f>
        <v>182.16</v>
      </c>
      <c r="G54" s="2" t="s">
        <v>47</v>
      </c>
      <c r="H54" s="5">
        <f>F54*(1+$I$4)</f>
        <v>225.97</v>
      </c>
      <c r="I54" s="5">
        <f t="shared" si="16"/>
        <v>1355.82</v>
      </c>
      <c r="J54" s="13"/>
      <c r="K54" s="15"/>
      <c r="M54" s="13"/>
    </row>
    <row r="55" spans="1:13" s="17" customFormat="1">
      <c r="A55" s="2" t="s">
        <v>243</v>
      </c>
      <c r="B55" s="2" t="s">
        <v>180</v>
      </c>
      <c r="C55" s="3" t="s">
        <v>181</v>
      </c>
      <c r="D55" s="4">
        <v>126.06</v>
      </c>
      <c r="E55" s="5">
        <v>7.18</v>
      </c>
      <c r="F55" s="5">
        <f>E55*desconto!$B$2</f>
        <v>7.18</v>
      </c>
      <c r="G55" s="2" t="s">
        <v>47</v>
      </c>
      <c r="H55" s="5">
        <f>F55*(1+$I$4)</f>
        <v>8.91</v>
      </c>
      <c r="I55" s="5">
        <f t="shared" ref="I55" si="17">H55*D55</f>
        <v>1123.19</v>
      </c>
      <c r="J55" s="13"/>
      <c r="K55" s="15"/>
      <c r="M55" s="13"/>
    </row>
    <row r="56" spans="1:13" s="17" customFormat="1">
      <c r="A56" s="28" t="s">
        <v>26</v>
      </c>
      <c r="B56" s="28"/>
      <c r="C56" s="28"/>
      <c r="D56" s="28"/>
      <c r="E56" s="28"/>
      <c r="F56" s="28"/>
      <c r="G56" s="28"/>
      <c r="H56" s="28"/>
      <c r="I56" s="8">
        <f>SUM(I49:I55)</f>
        <v>9011.09</v>
      </c>
      <c r="J56" s="13"/>
      <c r="K56" s="15"/>
      <c r="M56" s="13"/>
    </row>
    <row r="57" spans="1:13">
      <c r="A57" s="27" t="s">
        <v>13</v>
      </c>
      <c r="B57" s="27"/>
      <c r="C57" s="27"/>
      <c r="D57" s="27"/>
      <c r="E57" s="27"/>
      <c r="F57" s="27"/>
      <c r="G57" s="27"/>
      <c r="H57" s="27"/>
      <c r="I57" s="22">
        <f>I12+I21+I29+I37+I47+I56</f>
        <v>49027.26</v>
      </c>
      <c r="J57" s="13"/>
      <c r="K57" s="14"/>
      <c r="M57" s="13"/>
    </row>
    <row r="58" spans="1:13">
      <c r="J58" s="13"/>
    </row>
  </sheetData>
  <mergeCells count="24">
    <mergeCell ref="A8:I8"/>
    <mergeCell ref="B10:I10"/>
    <mergeCell ref="A12:H12"/>
    <mergeCell ref="A57:H57"/>
    <mergeCell ref="A37:H37"/>
    <mergeCell ref="B13:I13"/>
    <mergeCell ref="A21:H21"/>
    <mergeCell ref="B22:I22"/>
    <mergeCell ref="A29:H29"/>
    <mergeCell ref="B30:I30"/>
    <mergeCell ref="A56:H56"/>
    <mergeCell ref="A47:H47"/>
    <mergeCell ref="B48:I48"/>
    <mergeCell ref="B38:I38"/>
    <mergeCell ref="A1:I1"/>
    <mergeCell ref="A2:F3"/>
    <mergeCell ref="G2:H2"/>
    <mergeCell ref="I2:I3"/>
    <mergeCell ref="G3:H4"/>
    <mergeCell ref="A4:F4"/>
    <mergeCell ref="I4:I7"/>
    <mergeCell ref="A5:F5"/>
    <mergeCell ref="A6:H6"/>
    <mergeCell ref="A7:H7"/>
  </mergeCells>
  <phoneticPr fontId="5" type="noConversion"/>
  <printOptions gridLines="1"/>
  <pageMargins left="0.51181102362204722" right="0.51181102362204722" top="0.78740157480314965" bottom="0.78740157480314965" header="0.31496062992125984" footer="0.31496062992125984"/>
  <pageSetup paperSize="9" scale="73" fitToHeight="0" orientation="landscape" errors="NA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360"/>
  <sheetViews>
    <sheetView workbookViewId="0">
      <selection activeCell="B4" sqref="B4"/>
    </sheetView>
  </sheetViews>
  <sheetFormatPr defaultRowHeight="15"/>
  <cols>
    <col min="1" max="1" width="20.7109375" customWidth="1"/>
    <col min="5" max="5" width="0" hidden="1" customWidth="1"/>
    <col min="13" max="13" width="13.28515625" bestFit="1" customWidth="1"/>
  </cols>
  <sheetData>
    <row r="2" spans="1:2">
      <c r="A2" t="s">
        <v>365</v>
      </c>
      <c r="B2" s="18">
        <f>1</f>
        <v>1</v>
      </c>
    </row>
    <row r="3" spans="1:2">
      <c r="A3" t="s">
        <v>366</v>
      </c>
      <c r="B3" s="18">
        <f>1</f>
        <v>1</v>
      </c>
    </row>
    <row r="4" spans="1:2">
      <c r="A4" t="s">
        <v>367</v>
      </c>
      <c r="B4" s="18">
        <f>1</f>
        <v>1</v>
      </c>
    </row>
    <row r="5" spans="1:2">
      <c r="A5" t="s">
        <v>368</v>
      </c>
      <c r="B5" s="18">
        <f>1</f>
        <v>1</v>
      </c>
    </row>
    <row r="41" spans="2:9">
      <c r="B41" s="21"/>
      <c r="C41" s="21" t="s">
        <v>55</v>
      </c>
      <c r="G41" s="21"/>
    </row>
    <row r="42" spans="2:9">
      <c r="B42" s="21"/>
      <c r="C42" s="21"/>
      <c r="G42" s="21"/>
    </row>
    <row r="43" spans="2:9">
      <c r="B43" s="21"/>
      <c r="C43" s="21" t="s">
        <v>53</v>
      </c>
      <c r="G43" s="21"/>
    </row>
    <row r="44" spans="2:9">
      <c r="B44" s="21"/>
      <c r="C44" s="21" t="s">
        <v>56</v>
      </c>
      <c r="G44" s="21"/>
    </row>
    <row r="45" spans="2:9">
      <c r="B45" s="21"/>
      <c r="C45" s="21"/>
      <c r="G45" s="21"/>
    </row>
    <row r="47" spans="2:9">
      <c r="B47" t="s">
        <v>57</v>
      </c>
    </row>
    <row r="48" spans="2:9">
      <c r="B48" s="21"/>
      <c r="C48" s="21"/>
      <c r="D48" s="21"/>
      <c r="E48" s="21"/>
      <c r="F48" s="21"/>
      <c r="G48" s="21"/>
      <c r="H48" s="21"/>
      <c r="I48" s="21"/>
    </row>
    <row r="49" spans="2:9">
      <c r="B49" s="21"/>
      <c r="C49" s="21" t="s">
        <v>58</v>
      </c>
      <c r="D49" s="21"/>
      <c r="E49" s="21"/>
      <c r="F49" s="21"/>
      <c r="G49" s="21"/>
      <c r="H49" s="21"/>
      <c r="I49" s="21"/>
    </row>
    <row r="50" spans="2:9">
      <c r="B50" s="21"/>
      <c r="C50" s="21" t="s">
        <v>59</v>
      </c>
      <c r="D50" s="21"/>
      <c r="E50" s="21"/>
      <c r="F50" s="21"/>
      <c r="G50" s="21"/>
      <c r="H50" s="21"/>
      <c r="I50" s="21"/>
    </row>
    <row r="51" spans="2:9">
      <c r="B51" s="21"/>
      <c r="C51" s="21"/>
      <c r="D51" s="21"/>
      <c r="E51" s="21"/>
      <c r="F51" s="21"/>
      <c r="G51" s="21"/>
      <c r="H51" s="21"/>
      <c r="I51" s="21"/>
    </row>
    <row r="52" spans="2:9">
      <c r="B52" s="21"/>
      <c r="C52" s="21" t="s">
        <v>60</v>
      </c>
      <c r="D52" s="21"/>
      <c r="E52" s="21"/>
      <c r="F52" s="21"/>
      <c r="G52" s="21"/>
      <c r="H52" s="21"/>
      <c r="I52" s="21"/>
    </row>
    <row r="54" spans="2:9">
      <c r="B54" t="s">
        <v>61</v>
      </c>
    </row>
    <row r="55" spans="2:9">
      <c r="B55" s="21"/>
      <c r="C55" s="21"/>
      <c r="D55" s="21"/>
      <c r="E55" s="21"/>
      <c r="F55" s="21"/>
      <c r="G55" s="21"/>
      <c r="H55" s="21"/>
      <c r="I55" s="21"/>
    </row>
    <row r="56" spans="2:9">
      <c r="B56" s="21"/>
      <c r="C56" s="21"/>
      <c r="D56" s="21"/>
      <c r="E56" s="21"/>
      <c r="F56" s="21"/>
      <c r="G56" s="21"/>
      <c r="H56" s="21"/>
      <c r="I56" s="21"/>
    </row>
    <row r="58" spans="2:9">
      <c r="B58" t="s">
        <v>62</v>
      </c>
    </row>
    <row r="59" spans="2:9">
      <c r="B59" s="21"/>
      <c r="C59" s="21"/>
      <c r="D59" s="21"/>
      <c r="E59" s="21"/>
      <c r="F59" s="21"/>
      <c r="G59" s="21"/>
      <c r="H59" s="21"/>
      <c r="I59" s="21"/>
    </row>
    <row r="60" spans="2:9">
      <c r="B60" s="21"/>
      <c r="C60" s="21" t="s">
        <v>63</v>
      </c>
      <c r="D60" s="21"/>
      <c r="E60" s="21"/>
      <c r="F60" s="21"/>
      <c r="G60" s="21"/>
      <c r="H60" s="21"/>
      <c r="I60" s="21"/>
    </row>
    <row r="61" spans="2:9" ht="25.5" customHeight="1">
      <c r="B61" s="21"/>
      <c r="C61" s="21"/>
      <c r="D61" s="21"/>
      <c r="E61" s="21"/>
      <c r="F61" s="21"/>
      <c r="G61" s="21"/>
      <c r="H61" s="21"/>
      <c r="I61" s="21"/>
    </row>
    <row r="62" spans="2:9">
      <c r="B62" s="21"/>
      <c r="C62" s="21"/>
      <c r="D62" s="21"/>
      <c r="E62" s="21"/>
      <c r="F62" s="21"/>
      <c r="G62" s="21"/>
      <c r="H62" s="21"/>
      <c r="I62" s="21"/>
    </row>
    <row r="63" spans="2:9">
      <c r="B63" s="21"/>
      <c r="C63" s="21" t="s">
        <v>64</v>
      </c>
      <c r="D63" s="21"/>
      <c r="E63" s="21"/>
      <c r="F63" s="21"/>
      <c r="G63" s="21"/>
      <c r="H63" s="21"/>
      <c r="I63" s="21"/>
    </row>
    <row r="64" spans="2:9">
      <c r="B64" s="21"/>
      <c r="C64" s="21" t="s">
        <v>65</v>
      </c>
      <c r="D64" s="21"/>
      <c r="E64" s="21"/>
      <c r="F64" s="21"/>
      <c r="G64" s="21"/>
      <c r="H64" s="21"/>
      <c r="I64" s="21"/>
    </row>
    <row r="66" spans="2:9">
      <c r="B66" t="s">
        <v>66</v>
      </c>
    </row>
    <row r="67" spans="2:9">
      <c r="B67" t="s">
        <v>67</v>
      </c>
    </row>
    <row r="68" spans="2:9">
      <c r="B68" s="21"/>
      <c r="C68" s="21" t="s">
        <v>70</v>
      </c>
      <c r="D68" s="21"/>
      <c r="E68" s="21"/>
      <c r="F68" s="21"/>
      <c r="G68" s="21"/>
      <c r="H68" s="21"/>
      <c r="I68" s="21"/>
    </row>
    <row r="69" spans="2:9">
      <c r="B69" s="21"/>
      <c r="C69" s="21"/>
      <c r="D69" s="21"/>
      <c r="E69" s="21"/>
      <c r="F69" s="21"/>
      <c r="G69" s="21"/>
      <c r="H69" s="21"/>
      <c r="I69" s="21"/>
    </row>
    <row r="70" spans="2:9">
      <c r="B70" s="21"/>
      <c r="C70" s="21"/>
      <c r="D70" s="21"/>
      <c r="E70" s="21"/>
      <c r="F70" s="21"/>
      <c r="G70" s="21"/>
      <c r="H70" s="21"/>
      <c r="I70" s="21"/>
    </row>
    <row r="71" spans="2:9">
      <c r="B71" s="21"/>
      <c r="C71" s="21"/>
      <c r="D71" s="21"/>
      <c r="E71" s="21"/>
      <c r="F71" s="21"/>
      <c r="G71" s="21"/>
      <c r="H71" s="21"/>
      <c r="I71" s="21"/>
    </row>
    <row r="72" spans="2:9">
      <c r="B72" s="21"/>
      <c r="C72" s="21"/>
      <c r="D72" s="21"/>
      <c r="E72" s="21"/>
      <c r="F72" s="21"/>
      <c r="G72" s="21"/>
      <c r="H72" s="21"/>
      <c r="I72" s="21"/>
    </row>
    <row r="73" spans="2:9">
      <c r="B73" s="21"/>
      <c r="C73" s="21" t="s">
        <v>71</v>
      </c>
      <c r="D73" s="21"/>
      <c r="E73" s="21"/>
      <c r="F73" s="21"/>
      <c r="G73" s="21"/>
      <c r="H73" s="21"/>
      <c r="I73" s="21"/>
    </row>
    <row r="74" spans="2:9">
      <c r="B74" s="21"/>
      <c r="C74" s="21" t="s">
        <v>72</v>
      </c>
      <c r="D74" s="21"/>
      <c r="E74" s="21"/>
      <c r="F74" s="21"/>
      <c r="G74" s="21"/>
      <c r="H74" s="21"/>
      <c r="I74" s="21"/>
    </row>
    <row r="75" spans="2:9">
      <c r="B75" s="21"/>
      <c r="C75" s="21"/>
      <c r="D75" s="21"/>
      <c r="E75" s="21"/>
      <c r="F75" s="21"/>
      <c r="G75" s="21"/>
      <c r="H75" s="21"/>
      <c r="I75" s="21"/>
    </row>
    <row r="76" spans="2:9">
      <c r="B76" s="21"/>
      <c r="C76" s="21" t="s">
        <v>73</v>
      </c>
      <c r="D76" s="21"/>
      <c r="E76" s="21"/>
      <c r="F76" s="21"/>
      <c r="G76" s="21"/>
      <c r="H76" s="21"/>
      <c r="I76" s="21"/>
    </row>
    <row r="77" spans="2:9">
      <c r="B77" s="21"/>
      <c r="C77" s="21" t="s">
        <v>74</v>
      </c>
      <c r="D77" s="21"/>
      <c r="E77" s="21"/>
      <c r="F77" s="21"/>
      <c r="G77" s="21"/>
      <c r="H77" s="21"/>
      <c r="I77" s="21"/>
    </row>
    <row r="78" spans="2:9">
      <c r="B78" s="21"/>
      <c r="C78" s="21" t="s">
        <v>75</v>
      </c>
      <c r="D78" s="21"/>
      <c r="E78" s="21"/>
      <c r="F78" s="21"/>
      <c r="G78" s="21"/>
      <c r="H78" s="21"/>
      <c r="I78" s="21"/>
    </row>
    <row r="79" spans="2:9">
      <c r="B79" s="21"/>
      <c r="C79" s="21" t="s">
        <v>76</v>
      </c>
      <c r="D79" s="21"/>
      <c r="E79" s="21"/>
      <c r="F79" s="21"/>
      <c r="G79" s="21"/>
      <c r="H79" s="21"/>
      <c r="I79" s="21"/>
    </row>
    <row r="80" spans="2:9">
      <c r="B80" t="s">
        <v>77</v>
      </c>
    </row>
    <row r="81" spans="2:9" ht="40.5" customHeight="1">
      <c r="B81" s="21"/>
      <c r="C81" s="21" t="s">
        <v>82</v>
      </c>
      <c r="D81" s="21"/>
      <c r="E81" s="21"/>
      <c r="F81" s="21"/>
      <c r="G81" s="21"/>
      <c r="H81" s="21"/>
      <c r="I81" s="21"/>
    </row>
    <row r="82" spans="2:9" ht="41.25" customHeight="1">
      <c r="B82" s="21"/>
      <c r="C82" s="21" t="s">
        <v>83</v>
      </c>
      <c r="D82" s="21"/>
      <c r="E82" s="21"/>
      <c r="F82" s="21"/>
      <c r="G82" s="21"/>
      <c r="H82" s="21"/>
      <c r="I82" s="21"/>
    </row>
    <row r="83" spans="2:9">
      <c r="B83" s="21"/>
      <c r="C83" s="21" t="s">
        <v>84</v>
      </c>
      <c r="D83" s="21"/>
      <c r="E83" s="21"/>
      <c r="F83" s="21"/>
      <c r="G83" s="21"/>
      <c r="H83" s="21"/>
      <c r="I83" s="21"/>
    </row>
    <row r="84" spans="2:9">
      <c r="B84" s="21"/>
      <c r="C84" s="21"/>
      <c r="D84" s="21"/>
      <c r="E84" s="21"/>
      <c r="F84" s="21"/>
      <c r="G84" s="21"/>
      <c r="H84" s="21"/>
      <c r="I84" s="21"/>
    </row>
    <row r="85" spans="2:9" ht="25.5" customHeight="1">
      <c r="B85" s="21"/>
      <c r="C85" s="21"/>
      <c r="D85" s="21"/>
      <c r="E85" s="21"/>
      <c r="F85" s="21"/>
      <c r="G85" s="21"/>
      <c r="H85" s="21"/>
      <c r="I85" s="21"/>
    </row>
    <row r="86" spans="2:9">
      <c r="B86" s="21"/>
      <c r="C86" s="21"/>
      <c r="D86" s="21"/>
      <c r="E86" s="21"/>
      <c r="F86" s="21"/>
      <c r="G86" s="21"/>
      <c r="H86" s="21"/>
      <c r="I86" s="21"/>
    </row>
    <row r="87" spans="2:9">
      <c r="B87" s="21"/>
      <c r="C87" s="21" t="s">
        <v>85</v>
      </c>
      <c r="D87" s="21"/>
      <c r="E87" s="21"/>
      <c r="F87" s="21"/>
      <c r="G87" s="21"/>
      <c r="H87" s="21"/>
      <c r="I87" s="21"/>
    </row>
    <row r="88" spans="2:9">
      <c r="B88" s="21"/>
      <c r="C88" s="21" t="s">
        <v>86</v>
      </c>
      <c r="D88" s="21"/>
      <c r="E88" s="21"/>
      <c r="F88" s="21"/>
      <c r="G88" s="21"/>
      <c r="H88" s="21"/>
      <c r="I88" s="21"/>
    </row>
    <row r="89" spans="2:9">
      <c r="B89" t="s">
        <v>91</v>
      </c>
    </row>
    <row r="90" spans="2:9">
      <c r="B90" s="21"/>
      <c r="C90" s="21" t="s">
        <v>89</v>
      </c>
      <c r="D90" s="21"/>
      <c r="E90" s="21"/>
      <c r="F90" s="21"/>
      <c r="G90" s="21"/>
      <c r="H90" s="21"/>
      <c r="I90" s="21"/>
    </row>
    <row r="91" spans="2:9">
      <c r="B91" s="21"/>
      <c r="C91" s="21"/>
      <c r="D91" s="21"/>
      <c r="E91" s="21"/>
      <c r="F91" s="21"/>
      <c r="G91" s="21"/>
      <c r="H91" s="21"/>
      <c r="I91" s="21"/>
    </row>
    <row r="92" spans="2:9">
      <c r="B92" s="21"/>
      <c r="C92" s="21"/>
      <c r="D92" s="21"/>
      <c r="E92" s="21"/>
      <c r="F92" s="21"/>
      <c r="G92" s="21"/>
      <c r="H92" s="21"/>
      <c r="I92" s="21"/>
    </row>
    <row r="93" spans="2:9">
      <c r="B93" s="21"/>
      <c r="C93" s="21"/>
      <c r="D93" s="21"/>
      <c r="E93" s="21"/>
      <c r="F93" s="21"/>
      <c r="G93" s="21"/>
      <c r="H93" s="21"/>
      <c r="I93" s="21"/>
    </row>
    <row r="94" spans="2:9">
      <c r="B94" s="21"/>
      <c r="C94" s="21" t="s">
        <v>90</v>
      </c>
      <c r="D94" s="21"/>
      <c r="E94" s="21"/>
      <c r="F94" s="21"/>
      <c r="G94" s="21"/>
      <c r="H94" s="21"/>
      <c r="I94" s="21"/>
    </row>
    <row r="96" spans="2:9">
      <c r="B96" t="s">
        <v>92</v>
      </c>
    </row>
    <row r="97" spans="2:9">
      <c r="B97" t="s">
        <v>93</v>
      </c>
    </row>
    <row r="98" spans="2:9">
      <c r="B98" s="21"/>
      <c r="C98" s="21"/>
      <c r="D98" s="21"/>
      <c r="E98" s="21"/>
      <c r="F98" s="21"/>
      <c r="G98" s="21"/>
      <c r="H98" s="21"/>
      <c r="I98" s="21"/>
    </row>
    <row r="99" spans="2:9">
      <c r="B99" s="21"/>
      <c r="C99" s="21"/>
      <c r="D99" s="21"/>
      <c r="E99" s="21"/>
      <c r="F99" s="21"/>
      <c r="G99" s="21"/>
      <c r="H99" s="21"/>
      <c r="I99" s="21"/>
    </row>
    <row r="100" spans="2:9">
      <c r="B100" s="21"/>
      <c r="C100" s="21"/>
      <c r="D100" s="21"/>
      <c r="E100" s="21"/>
      <c r="F100" s="21"/>
      <c r="G100" s="21"/>
      <c r="H100" s="21"/>
      <c r="I100" s="21"/>
    </row>
    <row r="101" spans="2:9">
      <c r="B101" s="21"/>
      <c r="C101" s="21" t="s">
        <v>95</v>
      </c>
      <c r="D101" s="21"/>
      <c r="E101" s="21"/>
      <c r="F101" s="21"/>
      <c r="G101" s="21"/>
      <c r="H101" s="21"/>
      <c r="I101" s="21"/>
    </row>
    <row r="102" spans="2:9">
      <c r="B102" s="21"/>
      <c r="C102" s="21"/>
      <c r="D102" s="21"/>
      <c r="E102" s="21"/>
      <c r="F102" s="21"/>
      <c r="G102" s="21"/>
      <c r="H102" s="21"/>
      <c r="I102" s="21"/>
    </row>
    <row r="103" spans="2:9">
      <c r="B103" s="21"/>
      <c r="C103" s="21" t="s">
        <v>96</v>
      </c>
      <c r="D103" s="21"/>
      <c r="E103" s="21"/>
      <c r="F103" s="21"/>
      <c r="G103" s="21"/>
      <c r="H103" s="21"/>
      <c r="I103" s="21"/>
    </row>
    <row r="104" spans="2:9">
      <c r="B104" s="21"/>
      <c r="C104" s="21"/>
      <c r="D104" s="21"/>
      <c r="E104" s="21"/>
      <c r="F104" s="21"/>
      <c r="G104" s="21"/>
      <c r="H104" s="21"/>
      <c r="I104" s="21"/>
    </row>
    <row r="105" spans="2:9">
      <c r="B105" s="21"/>
      <c r="C105" s="21" t="s">
        <v>97</v>
      </c>
      <c r="D105" s="21"/>
      <c r="E105" s="21"/>
      <c r="F105" s="21"/>
      <c r="G105" s="21"/>
      <c r="H105" s="21"/>
      <c r="I105" s="21"/>
    </row>
    <row r="106" spans="2:9">
      <c r="B106" t="s">
        <v>98</v>
      </c>
    </row>
    <row r="107" spans="2:9">
      <c r="B107" s="21"/>
      <c r="C107" s="21"/>
      <c r="D107" s="21"/>
      <c r="E107" s="21"/>
      <c r="F107" s="21"/>
      <c r="G107" s="21"/>
      <c r="H107" s="21"/>
      <c r="I107" s="21"/>
    </row>
    <row r="108" spans="2:9">
      <c r="B108" s="21"/>
      <c r="C108" s="21"/>
      <c r="D108" s="21"/>
      <c r="E108" s="21"/>
      <c r="F108" s="21"/>
      <c r="G108" s="21"/>
      <c r="H108" s="21"/>
      <c r="I108" s="21"/>
    </row>
    <row r="109" spans="2:9">
      <c r="B109" s="21"/>
      <c r="C109" s="21" t="s">
        <v>100</v>
      </c>
      <c r="D109" s="21"/>
      <c r="E109" s="21"/>
      <c r="F109" s="21"/>
      <c r="G109" s="21"/>
      <c r="H109" s="21"/>
      <c r="I109" s="21"/>
    </row>
    <row r="110" spans="2:9">
      <c r="B110" s="21"/>
      <c r="C110" s="21"/>
      <c r="D110" s="21"/>
      <c r="E110" s="21"/>
      <c r="F110" s="21"/>
      <c r="G110" s="21"/>
      <c r="H110" s="21"/>
      <c r="I110" s="21"/>
    </row>
    <row r="111" spans="2:9">
      <c r="B111" s="21"/>
      <c r="C111" s="21" t="s">
        <v>101</v>
      </c>
      <c r="D111" s="21"/>
      <c r="E111" s="21"/>
      <c r="F111" s="21"/>
      <c r="G111" s="21"/>
      <c r="H111" s="21"/>
      <c r="I111" s="21"/>
    </row>
    <row r="112" spans="2:9" ht="26.25" customHeight="1">
      <c r="B112" s="21"/>
      <c r="C112" s="21" t="s">
        <v>102</v>
      </c>
      <c r="D112" s="21"/>
      <c r="E112" s="21"/>
      <c r="F112" s="21"/>
      <c r="G112" s="21"/>
      <c r="H112" s="21"/>
      <c r="I112" s="21"/>
    </row>
    <row r="113" spans="2:11">
      <c r="B113" s="21"/>
      <c r="C113" s="21" t="s">
        <v>103</v>
      </c>
      <c r="D113" s="21"/>
      <c r="E113" s="21"/>
      <c r="F113" s="21"/>
      <c r="G113" s="21"/>
      <c r="H113" s="21"/>
      <c r="I113" s="21"/>
    </row>
    <row r="114" spans="2:11">
      <c r="B114" s="21"/>
      <c r="C114" s="21"/>
      <c r="D114" s="21"/>
      <c r="E114" s="21"/>
      <c r="F114" s="21"/>
      <c r="G114" s="21"/>
      <c r="H114" s="21"/>
      <c r="I114" s="21"/>
    </row>
    <row r="115" spans="2:11">
      <c r="B115" s="21"/>
      <c r="C115" s="21"/>
      <c r="D115" s="21"/>
      <c r="E115" s="21"/>
      <c r="F115" s="21"/>
      <c r="G115" s="21"/>
      <c r="H115" s="21"/>
      <c r="I115" s="21"/>
    </row>
    <row r="116" spans="2:11">
      <c r="B116" s="21"/>
      <c r="C116" s="21" t="s">
        <v>104</v>
      </c>
      <c r="D116" s="21"/>
      <c r="E116" s="21"/>
      <c r="F116" s="21"/>
      <c r="G116" s="21"/>
      <c r="H116" s="21"/>
      <c r="I116" s="21"/>
    </row>
    <row r="117" spans="2:11">
      <c r="B117" t="s">
        <v>105</v>
      </c>
    </row>
    <row r="118" spans="2:11">
      <c r="B118" s="21"/>
      <c r="C118" s="21" t="s">
        <v>106</v>
      </c>
      <c r="D118" s="21"/>
      <c r="E118" s="21"/>
      <c r="F118" s="21"/>
      <c r="G118" s="21"/>
      <c r="H118" s="21"/>
      <c r="I118" s="21"/>
    </row>
    <row r="119" spans="2:11">
      <c r="B119" s="21"/>
      <c r="C119" s="21" t="s">
        <v>107</v>
      </c>
      <c r="D119" s="21"/>
      <c r="E119" s="21"/>
      <c r="F119" s="21"/>
      <c r="G119" s="21"/>
      <c r="H119" s="21"/>
      <c r="I119" s="21"/>
    </row>
    <row r="120" spans="2:11">
      <c r="B120" s="21"/>
      <c r="C120" s="21" t="s">
        <v>108</v>
      </c>
      <c r="D120" s="21"/>
      <c r="E120" s="21"/>
      <c r="F120" s="21"/>
      <c r="G120" s="21"/>
      <c r="H120" s="21"/>
      <c r="I120" s="21"/>
    </row>
    <row r="121" spans="2:11">
      <c r="B121" s="21"/>
      <c r="C121" s="21" t="s">
        <v>109</v>
      </c>
      <c r="D121" s="21"/>
      <c r="E121" s="21"/>
      <c r="F121" s="21"/>
      <c r="G121" s="21"/>
      <c r="H121" s="21"/>
      <c r="I121" s="21"/>
    </row>
    <row r="123" spans="2:11">
      <c r="B123" t="s">
        <v>110</v>
      </c>
    </row>
    <row r="124" spans="2:11">
      <c r="B124" t="s">
        <v>111</v>
      </c>
    </row>
    <row r="125" spans="2:11">
      <c r="B125" s="21"/>
      <c r="C125" s="21"/>
      <c r="D125" s="21"/>
      <c r="E125" s="21"/>
      <c r="F125" s="21"/>
      <c r="G125" s="21"/>
      <c r="H125" s="21"/>
      <c r="I125" s="21"/>
    </row>
    <row r="126" spans="2:11">
      <c r="B126" s="21"/>
      <c r="C126" s="21"/>
      <c r="D126" s="21"/>
      <c r="E126" s="21"/>
      <c r="F126" s="21"/>
      <c r="G126" s="21"/>
      <c r="H126" s="21"/>
      <c r="I126" s="21"/>
    </row>
    <row r="127" spans="2:11">
      <c r="B127" t="s">
        <v>112</v>
      </c>
      <c r="C127" t="s">
        <v>112</v>
      </c>
      <c r="D127" t="s">
        <v>112</v>
      </c>
      <c r="E127" t="s">
        <v>112</v>
      </c>
      <c r="F127" t="s">
        <v>112</v>
      </c>
      <c r="G127" t="s">
        <v>112</v>
      </c>
      <c r="H127" t="s">
        <v>112</v>
      </c>
      <c r="I127" s="24">
        <f>SUM(I128:I164)</f>
        <v>0</v>
      </c>
    </row>
    <row r="128" spans="2:11">
      <c r="B128" s="21"/>
      <c r="C128" s="21" t="s">
        <v>115</v>
      </c>
      <c r="D128" s="21"/>
      <c r="E128" s="21"/>
      <c r="F128" s="21"/>
      <c r="G128" s="21"/>
      <c r="H128" s="21"/>
      <c r="I128" s="21"/>
      <c r="K128" s="20"/>
    </row>
    <row r="129" spans="2:11">
      <c r="B129" s="21"/>
      <c r="C129" s="21" t="s">
        <v>116</v>
      </c>
      <c r="D129" s="21"/>
      <c r="E129" s="21"/>
      <c r="F129" s="21"/>
      <c r="G129" s="21"/>
      <c r="H129" s="21"/>
      <c r="I129" s="21"/>
      <c r="K129" s="20"/>
    </row>
    <row r="130" spans="2:11">
      <c r="B130" s="21"/>
      <c r="C130" s="21"/>
      <c r="D130" s="21"/>
      <c r="E130" s="21"/>
      <c r="F130" s="21"/>
      <c r="G130" s="21"/>
      <c r="H130" s="21"/>
      <c r="I130" s="21"/>
      <c r="K130" s="20"/>
    </row>
    <row r="131" spans="2:11" ht="42.75" customHeight="1">
      <c r="B131" s="21"/>
      <c r="C131" s="21"/>
      <c r="D131" s="21"/>
      <c r="E131" s="21"/>
      <c r="F131" s="21"/>
      <c r="G131" s="21"/>
      <c r="H131" s="21"/>
      <c r="I131" s="21"/>
      <c r="K131" s="20"/>
    </row>
    <row r="132" spans="2:11" ht="28.5" customHeight="1">
      <c r="B132" s="21"/>
      <c r="C132" s="21"/>
      <c r="D132" s="21"/>
      <c r="E132" s="21"/>
      <c r="F132" s="21"/>
      <c r="G132" s="21"/>
      <c r="H132" s="21"/>
      <c r="I132" s="21"/>
      <c r="K132" s="20"/>
    </row>
    <row r="133" spans="2:11">
      <c r="B133" s="21"/>
      <c r="C133" s="21"/>
      <c r="D133" s="21"/>
      <c r="E133" s="21"/>
      <c r="F133" s="21"/>
      <c r="G133" s="21"/>
      <c r="H133" s="21"/>
      <c r="I133" s="21"/>
      <c r="K133" s="20"/>
    </row>
    <row r="134" spans="2:11">
      <c r="B134" s="21"/>
      <c r="C134" s="21"/>
      <c r="D134" s="21"/>
      <c r="E134" s="21"/>
      <c r="F134" s="21"/>
      <c r="G134" s="21"/>
      <c r="H134" s="21"/>
      <c r="I134" s="21"/>
      <c r="K134" s="20"/>
    </row>
    <row r="135" spans="2:11">
      <c r="B135" s="21"/>
      <c r="C135" s="21"/>
      <c r="D135" s="21"/>
      <c r="E135" s="21"/>
      <c r="F135" s="21"/>
      <c r="G135" s="21"/>
      <c r="H135" s="21"/>
      <c r="I135" s="21"/>
      <c r="K135" s="20"/>
    </row>
    <row r="136" spans="2:11">
      <c r="B136" s="21"/>
      <c r="C136" s="21"/>
      <c r="D136" s="21"/>
      <c r="E136" s="21"/>
      <c r="F136" s="21"/>
      <c r="G136" s="21"/>
      <c r="H136" s="21"/>
      <c r="I136" s="21"/>
      <c r="K136" s="20"/>
    </row>
    <row r="137" spans="2:11">
      <c r="B137" s="21"/>
      <c r="C137" s="21"/>
      <c r="D137" s="21"/>
      <c r="E137" s="21"/>
      <c r="F137" s="21"/>
      <c r="G137" s="21"/>
      <c r="H137" s="21"/>
      <c r="I137" s="21"/>
      <c r="K137" s="20"/>
    </row>
    <row r="138" spans="2:11">
      <c r="B138" s="21"/>
      <c r="C138" s="21"/>
      <c r="D138" s="21"/>
      <c r="E138" s="21"/>
      <c r="F138" s="21"/>
      <c r="G138" s="21"/>
      <c r="H138" s="21"/>
      <c r="I138" s="21"/>
      <c r="K138" s="20"/>
    </row>
    <row r="139" spans="2:11">
      <c r="B139" s="21"/>
      <c r="C139" s="21"/>
      <c r="D139" s="21"/>
      <c r="E139" s="21"/>
      <c r="F139" s="21"/>
      <c r="G139" s="21"/>
      <c r="H139" s="21"/>
      <c r="I139" s="21"/>
      <c r="K139" s="20"/>
    </row>
    <row r="140" spans="2:11">
      <c r="B140" s="21"/>
      <c r="C140" s="21"/>
      <c r="D140" s="21"/>
      <c r="E140" s="21"/>
      <c r="F140" s="21"/>
      <c r="G140" s="21"/>
      <c r="H140" s="21"/>
      <c r="I140" s="21"/>
      <c r="K140" s="20"/>
    </row>
    <row r="141" spans="2:11">
      <c r="B141" s="21"/>
      <c r="C141" s="21"/>
      <c r="D141" s="21"/>
      <c r="E141" s="21"/>
      <c r="F141" s="21"/>
      <c r="G141" s="21"/>
      <c r="H141" s="21"/>
      <c r="I141" s="21"/>
      <c r="K141" s="20"/>
    </row>
    <row r="142" spans="2:11">
      <c r="B142" s="21"/>
      <c r="C142" s="21"/>
      <c r="D142" s="21"/>
      <c r="E142" s="21"/>
      <c r="F142" s="21"/>
      <c r="G142" s="21"/>
      <c r="H142" s="21"/>
      <c r="I142" s="21"/>
      <c r="K142" s="20"/>
    </row>
    <row r="143" spans="2:11">
      <c r="B143" s="21"/>
      <c r="C143" s="21"/>
      <c r="D143" s="21"/>
      <c r="E143" s="21"/>
      <c r="F143" s="21"/>
      <c r="G143" s="21"/>
      <c r="H143" s="21"/>
      <c r="I143" s="21"/>
      <c r="K143" s="20"/>
    </row>
    <row r="144" spans="2:11">
      <c r="B144" s="21"/>
      <c r="C144" s="21" t="s">
        <v>117</v>
      </c>
      <c r="D144" s="21"/>
      <c r="E144" s="21"/>
      <c r="F144" s="21"/>
      <c r="G144" s="21"/>
      <c r="H144" s="21"/>
      <c r="I144" s="21"/>
      <c r="K144" s="20"/>
    </row>
    <row r="145" spans="2:11">
      <c r="B145" s="21"/>
      <c r="C145" s="21"/>
      <c r="D145" s="21"/>
      <c r="E145" s="21"/>
      <c r="F145" s="21"/>
      <c r="G145" s="21"/>
      <c r="H145" s="21"/>
      <c r="I145" s="21"/>
      <c r="K145" s="20"/>
    </row>
    <row r="146" spans="2:11">
      <c r="B146" s="21"/>
      <c r="C146" s="21"/>
      <c r="D146" s="21"/>
      <c r="E146" s="21"/>
      <c r="F146" s="21"/>
      <c r="G146" s="21"/>
      <c r="H146" s="21"/>
      <c r="I146" s="21"/>
      <c r="K146" s="20"/>
    </row>
    <row r="147" spans="2:11">
      <c r="B147" s="21"/>
      <c r="C147" s="21"/>
      <c r="D147" s="21"/>
      <c r="E147" s="21"/>
      <c r="F147" s="21"/>
      <c r="G147" s="21"/>
      <c r="H147" s="21"/>
      <c r="I147" s="21"/>
      <c r="K147" s="20"/>
    </row>
    <row r="148" spans="2:11" ht="26.25" customHeight="1">
      <c r="B148" s="21"/>
      <c r="C148" s="21"/>
      <c r="D148" s="21"/>
      <c r="E148" s="21"/>
      <c r="F148" s="21"/>
      <c r="G148" s="21"/>
      <c r="H148" s="21"/>
      <c r="I148" s="21"/>
      <c r="K148" s="20"/>
    </row>
    <row r="149" spans="2:11" ht="12" customHeight="1">
      <c r="B149" s="21"/>
      <c r="C149" s="21"/>
      <c r="D149" s="21"/>
      <c r="E149" s="21"/>
      <c r="F149" s="21"/>
      <c r="G149" s="21"/>
      <c r="H149" s="21"/>
      <c r="I149" s="21"/>
      <c r="K149" s="20"/>
    </row>
    <row r="150" spans="2:11">
      <c r="B150" s="21"/>
      <c r="C150" s="21"/>
      <c r="D150" s="21"/>
      <c r="E150" s="21"/>
      <c r="F150" s="21"/>
      <c r="G150" s="21"/>
      <c r="H150" s="21"/>
      <c r="I150" s="21"/>
      <c r="K150" s="20"/>
    </row>
    <row r="151" spans="2:11">
      <c r="B151" s="21"/>
      <c r="C151" s="21"/>
      <c r="D151" s="21"/>
      <c r="E151" s="21"/>
      <c r="F151" s="21"/>
      <c r="G151" s="21"/>
      <c r="H151" s="21"/>
      <c r="I151" s="21"/>
      <c r="K151" s="20"/>
    </row>
    <row r="152" spans="2:11">
      <c r="B152" s="21"/>
      <c r="C152" s="21"/>
      <c r="D152" s="21"/>
      <c r="E152" s="21"/>
      <c r="F152" s="21"/>
      <c r="G152" s="21"/>
      <c r="H152" s="21"/>
      <c r="I152" s="21"/>
      <c r="K152" s="20"/>
    </row>
    <row r="153" spans="2:11" ht="24" customHeight="1">
      <c r="B153" s="21"/>
      <c r="C153" s="21"/>
      <c r="D153" s="21"/>
      <c r="E153" s="21"/>
      <c r="F153" s="21"/>
      <c r="G153" s="21"/>
      <c r="H153" s="21"/>
      <c r="I153" s="21"/>
      <c r="K153" s="20"/>
    </row>
    <row r="154" spans="2:11">
      <c r="B154" s="21"/>
      <c r="C154" s="21" t="s">
        <v>118</v>
      </c>
      <c r="D154" s="21"/>
      <c r="E154" s="21"/>
      <c r="F154" s="21"/>
      <c r="G154" s="21"/>
      <c r="H154" s="21"/>
      <c r="I154" s="21"/>
      <c r="K154" s="20"/>
    </row>
    <row r="155" spans="2:11" ht="24" customHeight="1">
      <c r="B155" s="21"/>
      <c r="C155" s="21"/>
      <c r="D155" s="21"/>
      <c r="E155" s="21"/>
      <c r="F155" s="21"/>
      <c r="G155" s="21"/>
      <c r="H155" s="21"/>
      <c r="I155" s="21"/>
      <c r="K155" s="20"/>
    </row>
    <row r="156" spans="2:11">
      <c r="B156" s="21"/>
      <c r="C156" s="21" t="s">
        <v>119</v>
      </c>
      <c r="D156" s="21"/>
      <c r="E156" s="21"/>
      <c r="F156" s="21"/>
      <c r="G156" s="21"/>
      <c r="H156" s="21"/>
      <c r="I156" s="21"/>
      <c r="K156" s="20"/>
    </row>
    <row r="157" spans="2:11">
      <c r="B157" s="21"/>
      <c r="C157" s="21" t="s">
        <v>120</v>
      </c>
      <c r="D157" s="21"/>
      <c r="E157" s="21"/>
      <c r="F157" s="21"/>
      <c r="G157" s="21"/>
      <c r="H157" s="21"/>
      <c r="I157" s="21"/>
      <c r="K157" s="20"/>
    </row>
    <row r="158" spans="2:11">
      <c r="B158" s="21"/>
      <c r="C158" s="21" t="s">
        <v>121</v>
      </c>
      <c r="D158" s="21"/>
      <c r="E158" s="21"/>
      <c r="F158" s="21"/>
      <c r="G158" s="21"/>
      <c r="H158" s="21"/>
      <c r="I158" s="21"/>
      <c r="K158" s="20"/>
    </row>
    <row r="159" spans="2:11">
      <c r="B159" s="21"/>
      <c r="C159" s="21" t="s">
        <v>122</v>
      </c>
      <c r="D159" s="21"/>
      <c r="E159" s="21"/>
      <c r="F159" s="21"/>
      <c r="G159" s="21"/>
      <c r="H159" s="21"/>
      <c r="I159" s="21"/>
      <c r="K159" s="20"/>
    </row>
    <row r="160" spans="2:11">
      <c r="B160" s="21"/>
      <c r="C160" s="21" t="s">
        <v>123</v>
      </c>
      <c r="D160" s="21"/>
      <c r="E160" s="21"/>
      <c r="F160" s="21"/>
      <c r="G160" s="21"/>
      <c r="H160" s="21"/>
      <c r="I160" s="21"/>
      <c r="K160" s="20"/>
    </row>
    <row r="161" spans="2:11">
      <c r="B161" s="21"/>
      <c r="C161" s="21"/>
      <c r="D161" s="21"/>
      <c r="E161" s="21"/>
      <c r="F161" s="21"/>
      <c r="G161" s="21"/>
      <c r="H161" s="21"/>
      <c r="I161" s="21"/>
      <c r="K161" s="20"/>
    </row>
    <row r="162" spans="2:11">
      <c r="B162" s="21"/>
      <c r="C162" s="21"/>
      <c r="D162" s="21"/>
      <c r="E162" s="21"/>
      <c r="F162" s="21"/>
      <c r="G162" s="21"/>
      <c r="H162" s="21"/>
      <c r="I162" s="21"/>
      <c r="K162" s="20"/>
    </row>
    <row r="163" spans="2:11">
      <c r="B163" s="21"/>
      <c r="C163" s="21"/>
      <c r="D163" s="21"/>
      <c r="E163" s="21"/>
      <c r="F163" s="21"/>
      <c r="G163" s="21"/>
      <c r="H163" s="21"/>
      <c r="I163" s="21"/>
      <c r="K163" s="20"/>
    </row>
    <row r="164" spans="2:11">
      <c r="B164" s="21"/>
      <c r="C164" s="21"/>
      <c r="D164" s="21"/>
      <c r="E164" s="21"/>
      <c r="F164" s="21"/>
      <c r="G164" s="21"/>
      <c r="H164" s="21"/>
      <c r="I164" s="21"/>
      <c r="K164" s="20"/>
    </row>
    <row r="165" spans="2:11">
      <c r="B165" t="s">
        <v>124</v>
      </c>
    </row>
    <row r="166" spans="2:11">
      <c r="B166" s="21"/>
      <c r="C166" s="21"/>
      <c r="D166" s="21"/>
      <c r="E166" s="21"/>
      <c r="F166" s="21"/>
      <c r="G166" s="21"/>
    </row>
    <row r="167" spans="2:11">
      <c r="B167" s="21"/>
      <c r="C167" s="21"/>
      <c r="D167" s="21"/>
      <c r="E167" s="21"/>
      <c r="F167" s="21"/>
      <c r="G167" s="21"/>
    </row>
    <row r="168" spans="2:11">
      <c r="B168" t="s">
        <v>125</v>
      </c>
    </row>
    <row r="169" spans="2:11">
      <c r="B169" s="21"/>
      <c r="C169" s="21"/>
      <c r="D169" s="21"/>
      <c r="E169" s="21"/>
      <c r="F169" s="21"/>
      <c r="G169" s="21"/>
      <c r="H169" s="21"/>
      <c r="I169" s="21"/>
    </row>
    <row r="170" spans="2:11">
      <c r="B170" s="21"/>
      <c r="C170" s="21"/>
      <c r="D170" s="21"/>
      <c r="E170" s="21"/>
      <c r="F170" s="21"/>
      <c r="G170" s="21"/>
      <c r="H170" s="21"/>
      <c r="I170" s="21"/>
    </row>
    <row r="171" spans="2:11">
      <c r="B171" s="21"/>
      <c r="C171" s="21"/>
      <c r="D171" s="21"/>
      <c r="E171" s="21"/>
      <c r="F171" s="21"/>
      <c r="G171" s="21"/>
      <c r="H171" s="21"/>
      <c r="I171" s="21"/>
    </row>
    <row r="172" spans="2:11">
      <c r="B172" s="21"/>
      <c r="C172" s="21"/>
      <c r="D172" s="21"/>
      <c r="E172" s="21"/>
      <c r="F172" s="21"/>
      <c r="G172" s="21"/>
      <c r="H172" s="21"/>
      <c r="I172" s="21"/>
    </row>
    <row r="173" spans="2:11">
      <c r="B173" s="21"/>
      <c r="C173" s="21"/>
      <c r="D173" s="21"/>
      <c r="E173" s="21"/>
      <c r="F173" s="21"/>
      <c r="G173" s="21"/>
      <c r="H173" s="21"/>
      <c r="I173" s="21"/>
    </row>
    <row r="174" spans="2:11">
      <c r="B174" s="21"/>
      <c r="C174" s="21"/>
      <c r="D174" s="21"/>
      <c r="E174" s="21"/>
      <c r="F174" s="21"/>
      <c r="G174" s="21"/>
      <c r="H174" s="21"/>
      <c r="I174" s="21"/>
    </row>
    <row r="175" spans="2:11">
      <c r="B175" s="21"/>
      <c r="C175" s="21"/>
      <c r="D175" s="21"/>
      <c r="E175" s="21"/>
      <c r="F175" s="21"/>
      <c r="G175" s="21"/>
      <c r="H175" s="21"/>
      <c r="I175" s="21"/>
    </row>
    <row r="176" spans="2:11">
      <c r="B176" s="21"/>
      <c r="C176" s="21"/>
      <c r="D176" s="21"/>
      <c r="E176" s="21"/>
      <c r="F176" s="21"/>
      <c r="G176" s="21"/>
      <c r="H176" s="21"/>
      <c r="I176" s="21"/>
    </row>
    <row r="177" spans="2:9">
      <c r="B177" t="s">
        <v>126</v>
      </c>
      <c r="C177" t="s">
        <v>126</v>
      </c>
      <c r="D177" t="s">
        <v>126</v>
      </c>
      <c r="E177" t="s">
        <v>126</v>
      </c>
      <c r="F177" t="s">
        <v>126</v>
      </c>
      <c r="G177" t="s">
        <v>126</v>
      </c>
      <c r="H177" t="s">
        <v>126</v>
      </c>
    </row>
    <row r="178" spans="2:9">
      <c r="B178" s="21"/>
      <c r="C178" s="21" t="s">
        <v>127</v>
      </c>
      <c r="D178" s="21"/>
      <c r="E178" s="21"/>
      <c r="F178" s="21"/>
      <c r="G178" s="21"/>
      <c r="H178" s="21"/>
      <c r="I178" s="21"/>
    </row>
    <row r="179" spans="2:9">
      <c r="B179" s="21"/>
      <c r="C179" s="21" t="s">
        <v>128</v>
      </c>
      <c r="D179" s="21"/>
      <c r="E179" s="21"/>
      <c r="F179" s="21"/>
      <c r="G179" s="21"/>
      <c r="H179" s="21"/>
      <c r="I179" s="21"/>
    </row>
    <row r="180" spans="2:9">
      <c r="B180" s="21"/>
      <c r="C180" s="21"/>
      <c r="D180" s="21"/>
      <c r="E180" s="21"/>
      <c r="F180" s="21"/>
      <c r="G180" s="21"/>
      <c r="H180" s="21"/>
      <c r="I180" s="21"/>
    </row>
    <row r="181" spans="2:9">
      <c r="B181" s="21"/>
      <c r="C181" s="21" t="s">
        <v>129</v>
      </c>
      <c r="D181" s="21"/>
      <c r="E181" s="21"/>
      <c r="F181" s="21"/>
      <c r="G181" s="21"/>
      <c r="H181" s="21"/>
      <c r="I181" s="21"/>
    </row>
    <row r="182" spans="2:9">
      <c r="B182" s="21"/>
      <c r="C182" s="21"/>
      <c r="D182" s="21"/>
      <c r="E182" s="21"/>
      <c r="F182" s="21"/>
      <c r="G182" s="21"/>
      <c r="H182" s="21"/>
      <c r="I182" s="21"/>
    </row>
    <row r="183" spans="2:9">
      <c r="B183" s="21"/>
      <c r="C183" s="21"/>
      <c r="D183" s="21"/>
      <c r="E183" s="21"/>
      <c r="F183" s="21"/>
      <c r="G183" s="21"/>
      <c r="H183" s="21"/>
      <c r="I183" s="21"/>
    </row>
    <row r="184" spans="2:9" ht="13.5" customHeight="1">
      <c r="B184" s="21"/>
      <c r="C184" s="21"/>
      <c r="D184" s="21"/>
      <c r="E184" s="21"/>
      <c r="F184" s="21"/>
      <c r="G184" s="21"/>
      <c r="H184" s="21"/>
      <c r="I184" s="21"/>
    </row>
    <row r="185" spans="2:9" ht="27" customHeight="1">
      <c r="B185" s="21"/>
      <c r="C185" s="21"/>
      <c r="D185" s="21"/>
      <c r="E185" s="21"/>
      <c r="F185" s="21"/>
      <c r="G185" s="21"/>
      <c r="H185" s="21"/>
      <c r="I185" s="21"/>
    </row>
    <row r="186" spans="2:9">
      <c r="B186" s="21"/>
      <c r="C186" s="21"/>
      <c r="D186" s="21"/>
      <c r="E186" s="21"/>
      <c r="F186" s="21"/>
      <c r="G186" s="21"/>
      <c r="H186" s="21"/>
      <c r="I186" s="21"/>
    </row>
    <row r="187" spans="2:9">
      <c r="B187" s="21"/>
      <c r="C187" s="21" t="s">
        <v>130</v>
      </c>
      <c r="D187" s="21"/>
      <c r="E187" s="21"/>
      <c r="F187" s="21"/>
      <c r="G187" s="21"/>
      <c r="H187" s="21"/>
      <c r="I187" s="21"/>
    </row>
    <row r="188" spans="2:9">
      <c r="B188" s="21"/>
      <c r="C188" s="21" t="s">
        <v>131</v>
      </c>
      <c r="D188" s="21"/>
      <c r="E188" s="21"/>
      <c r="F188" s="21"/>
      <c r="G188" s="21"/>
      <c r="H188" s="21"/>
      <c r="I188" s="21"/>
    </row>
    <row r="189" spans="2:9" ht="15.75" customHeight="1">
      <c r="B189" s="21"/>
      <c r="C189" s="21"/>
      <c r="D189" s="21"/>
      <c r="E189" s="21"/>
      <c r="F189" s="21"/>
      <c r="G189" s="21"/>
      <c r="H189" s="21"/>
      <c r="I189" s="21"/>
    </row>
    <row r="190" spans="2:9">
      <c r="B190" s="21"/>
      <c r="C190" s="21"/>
      <c r="D190" s="21"/>
      <c r="E190" s="21"/>
      <c r="F190" s="21"/>
      <c r="G190" s="21"/>
      <c r="H190" s="21"/>
      <c r="I190" s="21"/>
    </row>
    <row r="191" spans="2:9">
      <c r="B191" s="21"/>
      <c r="C191" s="21"/>
      <c r="D191" s="21"/>
      <c r="E191" s="21"/>
      <c r="F191" s="21"/>
      <c r="G191" s="21"/>
      <c r="H191" s="21"/>
      <c r="I191" s="21"/>
    </row>
    <row r="192" spans="2:9">
      <c r="B192" s="21"/>
      <c r="C192" s="21"/>
      <c r="D192" s="21"/>
      <c r="E192" s="21"/>
      <c r="F192" s="21"/>
      <c r="G192" s="21"/>
      <c r="H192" s="21"/>
      <c r="I192" s="21"/>
    </row>
    <row r="193" spans="2:9">
      <c r="B193" s="21"/>
      <c r="C193" s="21"/>
      <c r="D193" s="21"/>
      <c r="E193" s="21"/>
      <c r="F193" s="21"/>
      <c r="G193" s="21"/>
      <c r="H193" s="21"/>
      <c r="I193" s="21"/>
    </row>
    <row r="194" spans="2:9">
      <c r="B194" s="21"/>
      <c r="C194" s="21"/>
      <c r="D194" s="21"/>
      <c r="E194" s="21"/>
      <c r="F194" s="21"/>
      <c r="G194" s="21"/>
      <c r="H194" s="21"/>
      <c r="I194" s="21"/>
    </row>
    <row r="195" spans="2:9">
      <c r="B195" s="21"/>
      <c r="C195" s="21"/>
      <c r="D195" s="21"/>
      <c r="E195" s="21"/>
      <c r="F195" s="21"/>
      <c r="G195" s="21"/>
      <c r="H195" s="21"/>
      <c r="I195" s="21"/>
    </row>
    <row r="196" spans="2:9">
      <c r="B196" s="21"/>
      <c r="C196" s="21"/>
      <c r="D196" s="21"/>
      <c r="E196" s="21"/>
      <c r="F196" s="21"/>
      <c r="G196" s="21"/>
      <c r="H196" s="21"/>
      <c r="I196" s="21"/>
    </row>
    <row r="197" spans="2:9">
      <c r="B197" s="21"/>
      <c r="C197" s="21"/>
      <c r="D197" s="21"/>
      <c r="E197" s="21"/>
      <c r="F197" s="21"/>
      <c r="G197" s="21"/>
      <c r="H197" s="21"/>
      <c r="I197" s="21"/>
    </row>
    <row r="198" spans="2:9">
      <c r="B198" s="21"/>
      <c r="C198" s="21" t="s">
        <v>132</v>
      </c>
      <c r="D198" s="21"/>
      <c r="E198" s="21"/>
      <c r="F198" s="21"/>
      <c r="G198" s="21"/>
      <c r="H198" s="21"/>
      <c r="I198" s="21"/>
    </row>
    <row r="199" spans="2:9">
      <c r="I199" s="24"/>
    </row>
    <row r="200" spans="2:9">
      <c r="B200" t="s">
        <v>133</v>
      </c>
    </row>
    <row r="201" spans="2:9">
      <c r="B201" s="21"/>
      <c r="C201" s="21" t="s">
        <v>134</v>
      </c>
      <c r="D201" s="21"/>
      <c r="E201" s="21"/>
      <c r="F201" s="21"/>
      <c r="G201" s="21"/>
    </row>
    <row r="202" spans="2:9" ht="37.5" customHeight="1">
      <c r="B202" s="21"/>
      <c r="C202" s="21"/>
      <c r="D202" s="21"/>
      <c r="E202" s="21"/>
      <c r="F202" s="21"/>
      <c r="G202" s="21"/>
    </row>
    <row r="203" spans="2:9">
      <c r="B203" s="21"/>
      <c r="C203" s="21"/>
      <c r="D203" s="21"/>
      <c r="E203" s="21"/>
      <c r="F203" s="21"/>
      <c r="G203" s="21"/>
    </row>
    <row r="204" spans="2:9" ht="15" customHeight="1">
      <c r="B204" s="21"/>
      <c r="C204" s="21"/>
      <c r="D204" s="21"/>
      <c r="E204" s="21"/>
      <c r="F204" s="21"/>
      <c r="G204" s="21"/>
    </row>
    <row r="205" spans="2:9">
      <c r="B205" s="21"/>
      <c r="C205" s="21" t="s">
        <v>135</v>
      </c>
      <c r="D205" s="21"/>
      <c r="E205" s="21"/>
      <c r="F205" s="21"/>
      <c r="G205" s="21"/>
    </row>
    <row r="206" spans="2:9">
      <c r="B206" s="21"/>
      <c r="C206" s="21"/>
      <c r="D206" s="21"/>
      <c r="E206" s="21"/>
      <c r="F206" s="21"/>
      <c r="G206" s="21"/>
    </row>
    <row r="207" spans="2:9">
      <c r="B207" s="21"/>
      <c r="C207" s="21" t="s">
        <v>136</v>
      </c>
      <c r="D207" s="21"/>
      <c r="E207" s="21"/>
      <c r="F207" s="21"/>
      <c r="G207" s="21"/>
    </row>
    <row r="208" spans="2:9">
      <c r="B208" s="21"/>
      <c r="C208" s="21"/>
      <c r="D208" s="21"/>
      <c r="E208" s="21"/>
      <c r="F208" s="21"/>
      <c r="G208" s="21"/>
    </row>
    <row r="209" spans="2:7">
      <c r="B209" s="21"/>
      <c r="C209" s="21" t="s">
        <v>137</v>
      </c>
      <c r="D209" s="21"/>
      <c r="E209" s="21"/>
      <c r="F209" s="21"/>
      <c r="G209" s="21"/>
    </row>
    <row r="210" spans="2:7">
      <c r="B210" s="21"/>
      <c r="C210" s="21"/>
      <c r="D210" s="21"/>
      <c r="E210" s="21"/>
      <c r="F210" s="21"/>
      <c r="G210" s="21"/>
    </row>
    <row r="211" spans="2:7">
      <c r="B211" s="21"/>
      <c r="C211" s="21" t="s">
        <v>138</v>
      </c>
      <c r="D211" s="21"/>
      <c r="E211" s="21"/>
      <c r="F211" s="21"/>
      <c r="G211" s="21"/>
    </row>
    <row r="212" spans="2:7">
      <c r="B212" s="21"/>
      <c r="C212" s="21"/>
      <c r="D212" s="21"/>
      <c r="E212" s="21"/>
      <c r="F212" s="21"/>
      <c r="G212" s="21"/>
    </row>
    <row r="213" spans="2:7" ht="30" customHeight="1">
      <c r="B213" s="21"/>
      <c r="C213" s="21"/>
      <c r="D213" s="21"/>
      <c r="E213" s="21"/>
      <c r="F213" s="21"/>
      <c r="G213" s="21"/>
    </row>
    <row r="214" spans="2:7" ht="30.75" customHeight="1">
      <c r="B214" s="21"/>
      <c r="C214" s="21"/>
      <c r="D214" s="21"/>
      <c r="E214" s="21"/>
      <c r="F214" s="21"/>
      <c r="G214" s="21"/>
    </row>
    <row r="215" spans="2:7" ht="24.75" customHeight="1">
      <c r="B215" s="21"/>
      <c r="C215" s="21"/>
      <c r="D215" s="21"/>
      <c r="E215" s="21"/>
      <c r="F215" s="21"/>
      <c r="G215" s="21"/>
    </row>
    <row r="216" spans="2:7">
      <c r="B216" s="21"/>
      <c r="C216" s="21"/>
      <c r="D216" s="21"/>
      <c r="E216" s="21"/>
      <c r="F216" s="21"/>
      <c r="G216" s="21"/>
    </row>
    <row r="217" spans="2:7">
      <c r="B217" s="21"/>
      <c r="C217" s="21" t="s">
        <v>139</v>
      </c>
      <c r="D217" s="21"/>
      <c r="E217" s="21"/>
      <c r="F217" s="21"/>
      <c r="G217" s="21"/>
    </row>
    <row r="218" spans="2:7">
      <c r="B218" s="21"/>
      <c r="C218" s="21"/>
      <c r="D218" s="21"/>
      <c r="E218" s="21"/>
      <c r="F218" s="21"/>
      <c r="G218" s="21"/>
    </row>
    <row r="219" spans="2:7">
      <c r="B219" s="21"/>
      <c r="C219" s="21"/>
      <c r="D219" s="21"/>
      <c r="E219" s="21"/>
      <c r="F219" s="21"/>
      <c r="G219" s="21"/>
    </row>
    <row r="220" spans="2:7">
      <c r="B220" s="21"/>
      <c r="C220" s="21"/>
      <c r="D220" s="21"/>
      <c r="E220" s="21"/>
      <c r="F220" s="21"/>
      <c r="G220" s="21"/>
    </row>
    <row r="221" spans="2:7">
      <c r="B221" s="21"/>
      <c r="C221" s="21" t="s">
        <v>140</v>
      </c>
      <c r="D221" s="21"/>
      <c r="E221" s="21"/>
      <c r="F221" s="21"/>
      <c r="G221" s="21"/>
    </row>
    <row r="222" spans="2:7">
      <c r="B222" s="21"/>
      <c r="C222" s="21"/>
      <c r="D222" s="21"/>
      <c r="E222" s="21"/>
      <c r="F222" s="21"/>
      <c r="G222" s="21"/>
    </row>
    <row r="224" spans="2:7">
      <c r="B224" t="s">
        <v>141</v>
      </c>
    </row>
    <row r="225" spans="1:9">
      <c r="B225" t="s">
        <v>142</v>
      </c>
    </row>
    <row r="226" spans="1:9">
      <c r="A226" s="21"/>
      <c r="B226" s="21"/>
      <c r="C226" s="21"/>
      <c r="D226" s="21"/>
      <c r="E226" s="21"/>
      <c r="F226" s="21"/>
      <c r="G226" s="21"/>
      <c r="H226" s="21"/>
      <c r="I226" s="21"/>
    </row>
    <row r="227" spans="1:9">
      <c r="A227" s="21"/>
      <c r="B227" s="21"/>
      <c r="C227" s="21" t="s">
        <v>146</v>
      </c>
      <c r="D227" s="21"/>
      <c r="E227" s="21"/>
      <c r="F227" s="21"/>
      <c r="G227" s="21"/>
      <c r="H227" s="21"/>
      <c r="I227" s="21"/>
    </row>
    <row r="228" spans="1:9">
      <c r="A228" s="21"/>
      <c r="B228" s="21"/>
      <c r="C228" s="21"/>
      <c r="D228" s="21"/>
      <c r="E228" s="21"/>
      <c r="F228" s="21"/>
      <c r="G228" s="21"/>
      <c r="H228" s="21"/>
      <c r="I228" s="21"/>
    </row>
    <row r="229" spans="1:9">
      <c r="A229" s="21"/>
      <c r="B229" s="21"/>
      <c r="C229" s="21"/>
      <c r="D229" s="21"/>
      <c r="E229" s="21"/>
      <c r="F229" s="21"/>
      <c r="G229" s="21"/>
      <c r="H229" s="21"/>
      <c r="I229" s="21"/>
    </row>
    <row r="230" spans="1:9">
      <c r="A230" s="21"/>
      <c r="B230" s="21"/>
      <c r="C230" s="21"/>
      <c r="D230" s="21"/>
      <c r="E230" s="21"/>
      <c r="F230" s="21"/>
      <c r="G230" s="21"/>
      <c r="H230" s="21"/>
      <c r="I230" s="21"/>
    </row>
    <row r="231" spans="1:9">
      <c r="A231" s="21"/>
      <c r="B231" s="21"/>
      <c r="C231" s="21" t="s">
        <v>147</v>
      </c>
      <c r="D231" s="21"/>
      <c r="E231" s="21"/>
      <c r="F231" s="21"/>
      <c r="G231" s="21"/>
      <c r="H231" s="21"/>
      <c r="I231" s="21"/>
    </row>
    <row r="232" spans="1:9">
      <c r="A232" s="21"/>
      <c r="B232" s="21"/>
      <c r="C232" s="21"/>
      <c r="D232" s="21"/>
      <c r="E232" s="21"/>
      <c r="F232" s="21"/>
      <c r="G232" s="21"/>
      <c r="H232" s="21"/>
      <c r="I232" s="21"/>
    </row>
    <row r="233" spans="1:9">
      <c r="A233" s="21"/>
      <c r="B233" s="21"/>
      <c r="C233" s="21"/>
      <c r="D233" s="21"/>
      <c r="E233" s="21"/>
      <c r="F233" s="21"/>
      <c r="G233" s="21"/>
      <c r="H233" s="21"/>
      <c r="I233" s="21"/>
    </row>
    <row r="234" spans="1:9">
      <c r="A234" s="21"/>
      <c r="B234" s="21"/>
      <c r="C234" s="21"/>
      <c r="D234" s="21"/>
      <c r="E234" s="21"/>
      <c r="F234" s="21"/>
      <c r="G234" s="21"/>
      <c r="H234" s="21"/>
      <c r="I234" s="21"/>
    </row>
    <row r="235" spans="1:9">
      <c r="A235" s="21"/>
      <c r="B235" s="21"/>
      <c r="C235" s="21"/>
      <c r="D235" s="21"/>
      <c r="E235" s="21"/>
      <c r="F235" s="21"/>
      <c r="G235" s="21"/>
      <c r="H235" s="21"/>
      <c r="I235" s="21"/>
    </row>
    <row r="236" spans="1:9" ht="27.75" customHeight="1">
      <c r="A236" s="21"/>
      <c r="B236" s="21"/>
      <c r="C236" s="21"/>
      <c r="D236" s="21"/>
      <c r="E236" s="21"/>
      <c r="F236" s="21"/>
      <c r="G236" s="21"/>
      <c r="H236" s="21"/>
      <c r="I236" s="21"/>
    </row>
    <row r="237" spans="1:9" ht="27.75" customHeight="1">
      <c r="A237" s="21"/>
      <c r="B237" s="21"/>
      <c r="C237" s="21"/>
      <c r="D237" s="21"/>
      <c r="E237" s="21"/>
      <c r="F237" s="21"/>
      <c r="G237" s="21"/>
      <c r="H237" s="21"/>
      <c r="I237" s="21"/>
    </row>
    <row r="238" spans="1:9" ht="27.75" customHeight="1">
      <c r="A238" s="21"/>
      <c r="B238" s="21"/>
      <c r="C238" s="21"/>
      <c r="D238" s="21"/>
      <c r="E238" s="21"/>
      <c r="F238" s="21"/>
      <c r="G238" s="21"/>
      <c r="H238" s="21"/>
      <c r="I238" s="21"/>
    </row>
    <row r="239" spans="1:9">
      <c r="A239" s="21"/>
      <c r="B239" s="21"/>
      <c r="C239" s="21"/>
      <c r="D239" s="21"/>
      <c r="E239" s="21"/>
      <c r="F239" s="21"/>
      <c r="G239" s="21"/>
      <c r="H239" s="21"/>
      <c r="I239" s="21"/>
    </row>
    <row r="240" spans="1:9">
      <c r="A240" s="21"/>
      <c r="B240" s="21"/>
      <c r="C240" s="21"/>
      <c r="D240" s="21"/>
      <c r="E240" s="21"/>
      <c r="F240" s="21"/>
      <c r="G240" s="21"/>
      <c r="H240" s="21"/>
      <c r="I240" s="21"/>
    </row>
    <row r="241" spans="1:9">
      <c r="A241" s="21"/>
      <c r="B241" s="21"/>
      <c r="C241" s="21" t="s">
        <v>49</v>
      </c>
      <c r="D241" s="21"/>
      <c r="E241" s="21"/>
      <c r="F241" s="21"/>
      <c r="G241" s="21"/>
      <c r="H241" s="21"/>
      <c r="I241" s="21"/>
    </row>
    <row r="242" spans="1:9">
      <c r="B242" t="s">
        <v>148</v>
      </c>
    </row>
    <row r="243" spans="1:9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>
      <c r="A244" s="21"/>
      <c r="B244" s="21"/>
      <c r="C244" s="21" t="s">
        <v>149</v>
      </c>
      <c r="D244" s="21"/>
      <c r="E244" s="21"/>
      <c r="F244" s="21"/>
      <c r="G244" s="21"/>
      <c r="H244" s="21"/>
      <c r="I244" s="21"/>
    </row>
    <row r="245" spans="1:9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>
      <c r="A246" s="21"/>
      <c r="B246" s="21"/>
      <c r="C246" s="21" t="s">
        <v>150</v>
      </c>
      <c r="D246" s="21"/>
      <c r="E246" s="21"/>
      <c r="F246" s="21"/>
      <c r="G246" s="21"/>
      <c r="H246" s="21"/>
      <c r="I246" s="21"/>
    </row>
    <row r="247" spans="1:9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>
      <c r="B248" t="s">
        <v>151</v>
      </c>
    </row>
    <row r="249" spans="1:9">
      <c r="B249" s="21"/>
      <c r="C249" s="21"/>
      <c r="D249" s="21"/>
      <c r="E249" s="21"/>
      <c r="F249" s="21"/>
      <c r="G249" s="21"/>
      <c r="H249" s="21"/>
      <c r="I249" s="21"/>
    </row>
    <row r="250" spans="1:9">
      <c r="B250" s="21"/>
      <c r="C250" s="21"/>
      <c r="D250" s="21"/>
      <c r="E250" s="21"/>
      <c r="F250" s="21"/>
      <c r="G250" s="21"/>
      <c r="H250" s="21"/>
      <c r="I250" s="21"/>
    </row>
    <row r="251" spans="1:9">
      <c r="B251" s="21"/>
      <c r="C251" s="21"/>
      <c r="D251" s="21"/>
      <c r="E251" s="21"/>
      <c r="F251" s="21"/>
      <c r="G251" s="21"/>
      <c r="H251" s="21"/>
      <c r="I251" s="21"/>
    </row>
    <row r="252" spans="1:9">
      <c r="B252" s="21"/>
      <c r="C252" s="21" t="s">
        <v>155</v>
      </c>
      <c r="D252" s="21"/>
      <c r="E252" s="21"/>
      <c r="F252" s="21"/>
      <c r="G252" s="21"/>
      <c r="H252" s="21"/>
      <c r="I252" s="21"/>
    </row>
    <row r="253" spans="1:9">
      <c r="B253" s="21"/>
      <c r="C253" s="21"/>
      <c r="D253" s="21"/>
      <c r="E253" s="21"/>
      <c r="F253" s="21"/>
      <c r="G253" s="21"/>
      <c r="H253" s="21"/>
      <c r="I253" s="21"/>
    </row>
    <row r="254" spans="1:9">
      <c r="B254" s="21"/>
      <c r="C254" s="21"/>
      <c r="D254" s="21"/>
      <c r="E254" s="21"/>
      <c r="F254" s="21"/>
      <c r="G254" s="21"/>
      <c r="H254" s="21"/>
      <c r="I254" s="21"/>
    </row>
    <row r="255" spans="1:9">
      <c r="B255" s="21"/>
      <c r="C255" s="21"/>
      <c r="D255" s="21"/>
      <c r="E255" s="21"/>
      <c r="F255" s="21"/>
      <c r="G255" s="21"/>
      <c r="H255" s="21"/>
      <c r="I255" s="21"/>
    </row>
    <row r="256" spans="1:9">
      <c r="B256" s="21"/>
      <c r="C256" s="21"/>
      <c r="D256" s="21"/>
      <c r="E256" s="21"/>
      <c r="F256" s="21"/>
      <c r="G256" s="21"/>
      <c r="H256" s="21"/>
      <c r="I256" s="21"/>
    </row>
    <row r="257" spans="2:9">
      <c r="B257" s="21"/>
      <c r="C257" s="21"/>
      <c r="D257" s="21"/>
      <c r="E257" s="21"/>
      <c r="F257" s="21"/>
      <c r="G257" s="21"/>
      <c r="H257" s="21"/>
      <c r="I257" s="21"/>
    </row>
    <row r="258" spans="2:9">
      <c r="B258" s="21"/>
      <c r="C258" s="21" t="s">
        <v>156</v>
      </c>
      <c r="D258" s="21"/>
      <c r="E258" s="21"/>
      <c r="F258" s="21"/>
      <c r="G258" s="21"/>
      <c r="H258" s="21"/>
      <c r="I258" s="21"/>
    </row>
    <row r="259" spans="2:9">
      <c r="B259" t="s">
        <v>157</v>
      </c>
    </row>
    <row r="260" spans="2:9">
      <c r="B260" s="21"/>
      <c r="C260" s="21"/>
      <c r="D260" s="21"/>
      <c r="E260" s="21"/>
      <c r="F260" s="21"/>
      <c r="G260" s="21"/>
      <c r="H260" s="21"/>
      <c r="I260" s="21"/>
    </row>
    <row r="261" spans="2:9">
      <c r="B261" s="21"/>
      <c r="C261" s="21" t="s">
        <v>166</v>
      </c>
      <c r="D261" s="21"/>
      <c r="E261" s="21"/>
      <c r="F261" s="21"/>
      <c r="G261" s="21"/>
      <c r="H261" s="21"/>
      <c r="I261" s="21"/>
    </row>
    <row r="262" spans="2:9">
      <c r="B262" s="21"/>
      <c r="C262" s="21"/>
      <c r="D262" s="21"/>
      <c r="E262" s="21"/>
      <c r="F262" s="21"/>
      <c r="G262" s="21"/>
      <c r="H262" s="21"/>
      <c r="I262" s="21"/>
    </row>
    <row r="263" spans="2:9">
      <c r="B263" s="21"/>
      <c r="C263" s="21"/>
      <c r="D263" s="21"/>
      <c r="E263" s="21"/>
      <c r="F263" s="21"/>
      <c r="G263" s="21"/>
      <c r="H263" s="21"/>
      <c r="I263" s="21"/>
    </row>
    <row r="264" spans="2:9" ht="41.25" customHeight="1">
      <c r="B264" s="21"/>
      <c r="C264" s="21"/>
      <c r="D264" s="21"/>
      <c r="E264" s="21"/>
      <c r="F264" s="21"/>
      <c r="G264" s="21"/>
      <c r="H264" s="21"/>
      <c r="I264" s="21"/>
    </row>
    <row r="265" spans="2:9">
      <c r="B265" s="21"/>
      <c r="C265" s="21"/>
      <c r="D265" s="21"/>
      <c r="E265" s="21"/>
      <c r="F265" s="21"/>
      <c r="G265" s="21"/>
      <c r="H265" s="21"/>
      <c r="I265" s="21"/>
    </row>
    <row r="266" spans="2:9">
      <c r="B266" s="21"/>
      <c r="C266" s="21"/>
      <c r="D266" s="21"/>
      <c r="E266" s="21"/>
      <c r="F266" s="21"/>
      <c r="G266" s="21"/>
      <c r="H266" s="21"/>
      <c r="I266" s="21"/>
    </row>
    <row r="267" spans="2:9">
      <c r="B267" s="21"/>
      <c r="C267" s="21"/>
      <c r="D267" s="21"/>
      <c r="E267" s="21"/>
      <c r="F267" s="21"/>
      <c r="G267" s="21"/>
      <c r="H267" s="21"/>
      <c r="I267" s="21"/>
    </row>
    <row r="268" spans="2:9">
      <c r="B268" s="21"/>
      <c r="C268" s="21"/>
      <c r="D268" s="21"/>
      <c r="E268" s="21"/>
      <c r="F268" s="21"/>
      <c r="G268" s="21"/>
      <c r="H268" s="21"/>
      <c r="I268" s="21"/>
    </row>
    <row r="269" spans="2:9">
      <c r="B269" s="21"/>
      <c r="C269" s="21"/>
      <c r="D269" s="21"/>
      <c r="E269" s="21"/>
      <c r="F269" s="21"/>
      <c r="G269" s="21"/>
      <c r="H269" s="21"/>
      <c r="I269" s="21"/>
    </row>
    <row r="270" spans="2:9">
      <c r="B270" s="21"/>
      <c r="C270" s="21"/>
      <c r="D270" s="21"/>
      <c r="E270" s="21"/>
      <c r="F270" s="21"/>
      <c r="G270" s="21"/>
      <c r="H270" s="21"/>
      <c r="I270" s="21"/>
    </row>
    <row r="271" spans="2:9">
      <c r="B271" s="21"/>
      <c r="C271" s="21" t="s">
        <v>160</v>
      </c>
      <c r="D271" s="21"/>
      <c r="E271" s="21"/>
      <c r="F271" s="21"/>
      <c r="G271" s="21"/>
      <c r="H271" s="21"/>
      <c r="I271" s="21"/>
    </row>
    <row r="272" spans="2:9">
      <c r="B272" s="21"/>
      <c r="C272" s="21"/>
      <c r="D272" s="21"/>
      <c r="E272" s="21"/>
      <c r="F272" s="21"/>
      <c r="G272" s="21"/>
      <c r="H272" s="21"/>
      <c r="I272" s="21"/>
    </row>
    <row r="273" spans="1:9" ht="42" customHeight="1">
      <c r="B273" s="21"/>
      <c r="C273" s="21"/>
      <c r="D273" s="21"/>
      <c r="E273" s="21"/>
      <c r="F273" s="21"/>
      <c r="G273" s="21"/>
      <c r="H273" s="21"/>
      <c r="I273" s="21"/>
    </row>
    <row r="274" spans="1:9">
      <c r="B274" s="21"/>
      <c r="C274" s="21"/>
      <c r="D274" s="21"/>
      <c r="E274" s="21"/>
      <c r="F274" s="21"/>
      <c r="G274" s="21"/>
      <c r="H274" s="21"/>
      <c r="I274" s="21"/>
    </row>
    <row r="275" spans="1:9">
      <c r="B275" s="21"/>
      <c r="C275" s="21" t="s">
        <v>161</v>
      </c>
      <c r="D275" s="21"/>
      <c r="E275" s="21"/>
      <c r="F275" s="21"/>
      <c r="G275" s="21"/>
      <c r="H275" s="21"/>
      <c r="I275" s="21"/>
    </row>
    <row r="276" spans="1:9">
      <c r="B276" s="21"/>
      <c r="C276" s="21"/>
      <c r="D276" s="21"/>
      <c r="E276" s="21"/>
      <c r="F276" s="21"/>
      <c r="G276" s="21"/>
      <c r="H276" s="21"/>
      <c r="I276" s="21"/>
    </row>
    <row r="277" spans="1:9">
      <c r="B277" s="21"/>
      <c r="C277" s="21"/>
      <c r="D277" s="21"/>
      <c r="E277" s="21"/>
      <c r="F277" s="21"/>
      <c r="G277" s="21"/>
      <c r="H277" s="21"/>
      <c r="I277" s="21"/>
    </row>
    <row r="278" spans="1:9" ht="28.5" customHeight="1">
      <c r="B278" s="21"/>
      <c r="C278" s="21"/>
      <c r="D278" s="21"/>
      <c r="E278" s="21"/>
      <c r="F278" s="21"/>
      <c r="G278" s="21"/>
      <c r="H278" s="21"/>
      <c r="I278" s="21"/>
    </row>
    <row r="279" spans="1:9">
      <c r="B279" s="21"/>
      <c r="C279" s="21"/>
      <c r="D279" s="21"/>
      <c r="E279" s="21"/>
      <c r="F279" s="21"/>
      <c r="G279" s="21"/>
      <c r="H279" s="21"/>
      <c r="I279" s="21"/>
    </row>
    <row r="280" spans="1:9">
      <c r="B280" s="21"/>
      <c r="C280" s="21" t="s">
        <v>162</v>
      </c>
      <c r="D280" s="21"/>
      <c r="E280" s="21"/>
      <c r="F280" s="21"/>
      <c r="G280" s="21"/>
      <c r="H280" s="21"/>
      <c r="I280" s="21"/>
    </row>
    <row r="281" spans="1:9">
      <c r="B281" s="21"/>
      <c r="C281" s="21" t="s">
        <v>163</v>
      </c>
      <c r="D281" s="21"/>
      <c r="E281" s="21"/>
      <c r="F281" s="21"/>
      <c r="G281" s="21"/>
      <c r="H281" s="21"/>
      <c r="I281" s="21"/>
    </row>
    <row r="282" spans="1:9" ht="16.5" customHeight="1">
      <c r="B282" s="21"/>
      <c r="C282" s="21"/>
      <c r="D282" s="21"/>
      <c r="E282" s="21"/>
      <c r="F282" s="21"/>
      <c r="G282" s="21"/>
      <c r="H282" s="21"/>
      <c r="I282" s="21"/>
    </row>
    <row r="283" spans="1:9">
      <c r="B283" s="21"/>
      <c r="C283" s="21" t="s">
        <v>164</v>
      </c>
      <c r="D283" s="21"/>
      <c r="E283" s="21"/>
      <c r="F283" s="21"/>
      <c r="G283" s="21"/>
      <c r="H283" s="21"/>
      <c r="I283" s="21"/>
    </row>
    <row r="284" spans="1:9">
      <c r="B284" s="21"/>
      <c r="C284" s="21" t="s">
        <v>165</v>
      </c>
      <c r="D284" s="21"/>
      <c r="E284" s="21"/>
      <c r="F284" s="21"/>
      <c r="G284" s="21"/>
      <c r="H284" s="21"/>
      <c r="I284" s="21"/>
    </row>
    <row r="285" spans="1:9" ht="29.25" customHeight="1">
      <c r="B285" s="21"/>
      <c r="C285" s="21"/>
      <c r="D285" s="21"/>
      <c r="E285" s="21"/>
      <c r="F285" s="21"/>
      <c r="G285" s="21"/>
      <c r="H285" s="21"/>
      <c r="I285" s="21"/>
    </row>
    <row r="286" spans="1:9">
      <c r="B286" s="21"/>
      <c r="C286" s="21"/>
      <c r="D286" s="21"/>
      <c r="E286" s="21"/>
      <c r="F286" s="21"/>
      <c r="G286" s="21"/>
      <c r="H286" s="21"/>
      <c r="I286" s="21"/>
    </row>
    <row r="287" spans="1:9">
      <c r="B287" t="s">
        <v>167</v>
      </c>
    </row>
    <row r="288" spans="1:9">
      <c r="A288" s="21"/>
      <c r="B288" s="21"/>
      <c r="C288" s="21"/>
      <c r="D288" s="21"/>
      <c r="E288" s="21"/>
      <c r="F288" s="21"/>
      <c r="G288" s="21"/>
      <c r="H288" s="21"/>
      <c r="I288" s="21"/>
    </row>
    <row r="289" spans="1:9">
      <c r="A289" s="21"/>
      <c r="B289" s="21"/>
      <c r="C289" s="21"/>
      <c r="D289" s="21"/>
      <c r="E289" s="21"/>
      <c r="F289" s="21"/>
      <c r="G289" s="21"/>
      <c r="H289" s="21"/>
      <c r="I289" s="21"/>
    </row>
    <row r="290" spans="1:9">
      <c r="A290" s="21"/>
      <c r="B290" s="21"/>
      <c r="C290" s="21"/>
      <c r="D290" s="21"/>
      <c r="E290" s="21"/>
      <c r="F290" s="21"/>
      <c r="G290" s="21"/>
      <c r="H290" s="21"/>
      <c r="I290" s="21"/>
    </row>
    <row r="291" spans="1:9">
      <c r="A291" s="21"/>
      <c r="B291" s="21"/>
      <c r="C291" s="21"/>
      <c r="D291" s="21"/>
      <c r="E291" s="21"/>
      <c r="F291" s="21"/>
      <c r="G291" s="21"/>
      <c r="H291" s="21"/>
      <c r="I291" s="21"/>
    </row>
    <row r="292" spans="1:9">
      <c r="A292" s="21"/>
      <c r="B292" s="21"/>
      <c r="C292" s="21"/>
      <c r="D292" s="21"/>
      <c r="E292" s="21"/>
      <c r="F292" s="21"/>
      <c r="G292" s="21"/>
      <c r="H292" s="21"/>
      <c r="I292" s="21"/>
    </row>
    <row r="293" spans="1:9">
      <c r="A293" s="21"/>
      <c r="B293" s="21"/>
      <c r="C293" s="21"/>
      <c r="D293" s="21"/>
      <c r="E293" s="21"/>
      <c r="F293" s="21"/>
      <c r="G293" s="21"/>
      <c r="H293" s="21"/>
      <c r="I293" s="21"/>
    </row>
    <row r="294" spans="1:9">
      <c r="A294" s="21"/>
      <c r="B294" s="21"/>
      <c r="C294" s="21"/>
      <c r="D294" s="21"/>
      <c r="E294" s="21"/>
      <c r="F294" s="21"/>
      <c r="G294" s="21"/>
      <c r="H294" s="21"/>
      <c r="I294" s="21"/>
    </row>
    <row r="295" spans="1:9">
      <c r="A295" s="21"/>
      <c r="B295" s="21"/>
      <c r="C295" s="21"/>
      <c r="D295" s="21"/>
      <c r="E295" s="21"/>
      <c r="F295" s="21"/>
      <c r="G295" s="21"/>
      <c r="H295" s="21"/>
      <c r="I295" s="21"/>
    </row>
    <row r="296" spans="1:9">
      <c r="A296" s="21"/>
      <c r="B296" s="21"/>
      <c r="C296" s="21"/>
      <c r="D296" s="21"/>
      <c r="E296" s="21"/>
      <c r="F296" s="21"/>
      <c r="G296" s="21"/>
      <c r="H296" s="21"/>
      <c r="I296" s="21"/>
    </row>
    <row r="297" spans="1:9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>
      <c r="A298" s="21"/>
      <c r="B298" s="21"/>
      <c r="C298" s="21"/>
      <c r="D298" s="21"/>
      <c r="E298" s="21"/>
      <c r="F298" s="21"/>
      <c r="G298" s="21"/>
      <c r="H298" s="21"/>
      <c r="I298" s="21"/>
    </row>
    <row r="299" spans="1:9">
      <c r="A299" s="21"/>
      <c r="B299" s="21"/>
      <c r="C299" s="21"/>
      <c r="D299" s="21"/>
      <c r="E299" s="21"/>
      <c r="F299" s="21"/>
      <c r="G299" s="21"/>
      <c r="H299" s="21"/>
      <c r="I299" s="21"/>
    </row>
    <row r="300" spans="1:9">
      <c r="A300" s="21"/>
      <c r="B300" s="21"/>
      <c r="C300" s="21"/>
      <c r="D300" s="21"/>
      <c r="E300" s="21"/>
      <c r="F300" s="21"/>
      <c r="G300" s="21"/>
      <c r="H300" s="21"/>
      <c r="I300" s="21"/>
    </row>
    <row r="301" spans="1:9">
      <c r="A301" s="21"/>
      <c r="B301" s="21"/>
      <c r="C301" s="21"/>
      <c r="D301" s="21"/>
      <c r="E301" s="21"/>
      <c r="F301" s="21"/>
      <c r="G301" s="21"/>
      <c r="H301" s="21"/>
      <c r="I301" s="21"/>
    </row>
    <row r="302" spans="1:9">
      <c r="A302" s="21"/>
      <c r="B302" s="21"/>
      <c r="C302" s="21"/>
      <c r="D302" s="21"/>
      <c r="E302" s="21"/>
      <c r="F302" s="21"/>
      <c r="G302" s="21"/>
      <c r="H302" s="21"/>
      <c r="I302" s="21"/>
    </row>
    <row r="303" spans="1:9">
      <c r="I303" s="24"/>
    </row>
    <row r="304" spans="1:9">
      <c r="B304" t="s">
        <v>168</v>
      </c>
    </row>
    <row r="305" spans="2:9">
      <c r="B305" s="21"/>
      <c r="C305" s="21"/>
      <c r="D305" s="21"/>
      <c r="E305" s="21"/>
      <c r="F305" s="21"/>
      <c r="G305" s="21"/>
      <c r="H305" s="21"/>
      <c r="I305" s="21"/>
    </row>
    <row r="306" spans="2:9">
      <c r="B306" s="21"/>
      <c r="C306" s="21"/>
      <c r="D306" s="21"/>
      <c r="E306" s="21"/>
      <c r="F306" s="21"/>
      <c r="G306" s="21"/>
      <c r="H306" s="21"/>
      <c r="I306" s="21"/>
    </row>
    <row r="307" spans="2:9">
      <c r="B307" s="21"/>
      <c r="C307" s="21"/>
      <c r="D307" s="21"/>
      <c r="E307" s="21"/>
      <c r="F307" s="21"/>
      <c r="G307" s="21"/>
      <c r="H307" s="21"/>
      <c r="I307" s="21"/>
    </row>
    <row r="308" spans="2:9" ht="26.25" customHeight="1">
      <c r="B308" s="21"/>
      <c r="C308" s="21" t="s">
        <v>169</v>
      </c>
      <c r="D308" s="21"/>
      <c r="E308" s="21"/>
      <c r="F308" s="21"/>
      <c r="G308" s="21"/>
      <c r="H308" s="21"/>
      <c r="I308" s="21"/>
    </row>
    <row r="309" spans="2:9" ht="26.25" customHeight="1">
      <c r="B309" s="21"/>
      <c r="C309" s="21" t="s">
        <v>170</v>
      </c>
      <c r="D309" s="21"/>
      <c r="E309" s="21"/>
      <c r="F309" s="21"/>
      <c r="G309" s="21"/>
      <c r="H309" s="21"/>
      <c r="I309" s="21"/>
    </row>
    <row r="311" spans="2:9">
      <c r="B311" t="s">
        <v>171</v>
      </c>
    </row>
    <row r="312" spans="2:9">
      <c r="B312" s="21"/>
      <c r="C312" s="21"/>
      <c r="D312" s="21"/>
      <c r="E312" s="21"/>
      <c r="F312" s="21"/>
      <c r="G312" s="21"/>
      <c r="H312" s="21"/>
      <c r="I312" s="21"/>
    </row>
    <row r="313" spans="2:9">
      <c r="B313" s="21"/>
      <c r="C313" s="21"/>
      <c r="D313" s="21"/>
      <c r="E313" s="21"/>
      <c r="F313" s="21"/>
      <c r="G313" s="21"/>
      <c r="H313" s="21"/>
      <c r="I313" s="21"/>
    </row>
    <row r="314" spans="2:9">
      <c r="B314" s="21"/>
      <c r="C314" s="21"/>
      <c r="D314" s="21"/>
      <c r="E314" s="21"/>
      <c r="F314" s="21"/>
      <c r="G314" s="21"/>
      <c r="H314" s="21"/>
      <c r="I314" s="21"/>
    </row>
    <row r="315" spans="2:9">
      <c r="B315" s="21"/>
      <c r="C315" s="21"/>
      <c r="D315" s="21"/>
      <c r="E315" s="21"/>
      <c r="F315" s="21"/>
      <c r="G315" s="21"/>
      <c r="H315" s="21"/>
      <c r="I315" s="21"/>
    </row>
    <row r="316" spans="2:9">
      <c r="B316" s="21"/>
      <c r="C316" s="21"/>
      <c r="D316" s="21"/>
      <c r="E316" s="21"/>
      <c r="F316" s="21"/>
      <c r="G316" s="21"/>
      <c r="H316" s="21"/>
      <c r="I316" s="21"/>
    </row>
    <row r="318" spans="2:9">
      <c r="B318" t="s">
        <v>172</v>
      </c>
    </row>
    <row r="319" spans="2:9" ht="27" customHeight="1">
      <c r="B319" s="21"/>
      <c r="C319" s="21"/>
      <c r="D319" s="21"/>
      <c r="E319" s="21"/>
      <c r="F319" s="21"/>
      <c r="G319" s="21"/>
      <c r="H319" s="21"/>
      <c r="I319" s="21"/>
    </row>
    <row r="320" spans="2:9" ht="27" customHeight="1">
      <c r="B320" s="21"/>
      <c r="C320" s="21"/>
      <c r="D320" s="21"/>
      <c r="E320" s="21"/>
      <c r="F320" s="21"/>
      <c r="G320" s="21"/>
      <c r="H320" s="21"/>
      <c r="I320" s="21"/>
    </row>
    <row r="321" spans="2:9">
      <c r="B321" s="21"/>
      <c r="C321" s="21"/>
      <c r="D321" s="21"/>
      <c r="E321" s="21"/>
      <c r="F321" s="21"/>
      <c r="G321" s="21"/>
      <c r="H321" s="21"/>
      <c r="I321" s="21"/>
    </row>
    <row r="322" spans="2:9">
      <c r="B322" s="21"/>
      <c r="C322" s="21"/>
      <c r="D322" s="21"/>
      <c r="E322" s="21"/>
      <c r="F322" s="21"/>
      <c r="G322" s="21"/>
      <c r="H322" s="21"/>
      <c r="I322" s="21"/>
    </row>
    <row r="323" spans="2:9">
      <c r="B323" s="21"/>
      <c r="C323" s="21"/>
      <c r="D323" s="21"/>
      <c r="E323" s="21"/>
      <c r="F323" s="21"/>
      <c r="G323" s="21"/>
      <c r="H323" s="21"/>
      <c r="I323" s="21"/>
    </row>
    <row r="325" spans="2:9">
      <c r="B325" t="s">
        <v>173</v>
      </c>
    </row>
    <row r="326" spans="2:9">
      <c r="B326" s="21"/>
      <c r="C326" s="21"/>
      <c r="D326" s="21"/>
      <c r="E326" s="21"/>
      <c r="F326" s="21"/>
      <c r="G326" s="21"/>
      <c r="H326" s="21"/>
      <c r="I326" s="21"/>
    </row>
    <row r="327" spans="2:9">
      <c r="B327" s="21"/>
      <c r="C327" s="21" t="s">
        <v>174</v>
      </c>
      <c r="D327" s="21"/>
      <c r="E327" s="21"/>
      <c r="F327" s="21"/>
      <c r="G327" s="21"/>
      <c r="H327" s="21"/>
      <c r="I327" s="21"/>
    </row>
    <row r="329" spans="2:9">
      <c r="B329" t="s">
        <v>175</v>
      </c>
    </row>
    <row r="330" spans="2:9" ht="27" customHeight="1">
      <c r="B330" s="21"/>
      <c r="C330" s="21"/>
      <c r="D330" s="21"/>
      <c r="E330" s="21"/>
      <c r="F330" s="21"/>
      <c r="G330" s="21"/>
      <c r="H330" s="21"/>
      <c r="I330" s="21"/>
    </row>
    <row r="331" spans="2:9">
      <c r="B331" s="21"/>
      <c r="C331" s="21"/>
      <c r="D331" s="21"/>
      <c r="E331" s="21"/>
      <c r="F331" s="21"/>
      <c r="G331" s="21"/>
      <c r="H331" s="21"/>
      <c r="I331" s="21"/>
    </row>
    <row r="332" spans="2:9">
      <c r="B332" s="21"/>
      <c r="C332" s="21" t="s">
        <v>130</v>
      </c>
      <c r="D332" s="21"/>
      <c r="E332" s="21"/>
      <c r="F332" s="21"/>
      <c r="G332" s="21"/>
      <c r="H332" s="21"/>
      <c r="I332" s="21"/>
    </row>
    <row r="333" spans="2:9">
      <c r="B333" s="21"/>
      <c r="C333" s="21"/>
      <c r="D333" s="21"/>
      <c r="E333" s="21"/>
      <c r="F333" s="21"/>
      <c r="G333" s="21"/>
      <c r="H333" s="21"/>
      <c r="I333" s="21"/>
    </row>
    <row r="334" spans="2:9">
      <c r="B334" s="21"/>
      <c r="C334" s="21"/>
      <c r="D334" s="21"/>
      <c r="E334" s="21"/>
      <c r="F334" s="21"/>
      <c r="G334" s="21"/>
      <c r="H334" s="21"/>
      <c r="I334" s="21"/>
    </row>
    <row r="336" spans="2:9">
      <c r="B336" t="s">
        <v>176</v>
      </c>
    </row>
    <row r="337" spans="2:9">
      <c r="B337" t="s">
        <v>177</v>
      </c>
    </row>
    <row r="338" spans="2:9">
      <c r="B338" s="21"/>
      <c r="C338" s="21" t="s">
        <v>70</v>
      </c>
      <c r="D338" s="21"/>
      <c r="E338" s="21"/>
      <c r="F338" s="21"/>
      <c r="G338" s="21"/>
      <c r="H338" s="21"/>
      <c r="I338" s="21"/>
    </row>
    <row r="339" spans="2:9">
      <c r="B339" s="21"/>
      <c r="C339" s="21"/>
      <c r="D339" s="21"/>
      <c r="E339" s="21"/>
      <c r="F339" s="21"/>
      <c r="G339" s="21"/>
      <c r="H339" s="21"/>
      <c r="I339" s="21"/>
    </row>
    <row r="340" spans="2:9">
      <c r="B340" s="21"/>
      <c r="C340" s="21"/>
      <c r="D340" s="21"/>
      <c r="E340" s="21"/>
      <c r="F340" s="21"/>
      <c r="G340" s="21"/>
      <c r="H340" s="21"/>
      <c r="I340" s="21"/>
    </row>
    <row r="341" spans="2:9" ht="37.5" customHeight="1">
      <c r="B341" s="21"/>
      <c r="C341" s="21" t="s">
        <v>83</v>
      </c>
      <c r="D341" s="21"/>
      <c r="E341" s="21"/>
      <c r="F341" s="21"/>
      <c r="G341" s="21"/>
      <c r="H341" s="21"/>
      <c r="I341" s="21"/>
    </row>
    <row r="342" spans="2:9">
      <c r="B342" s="21"/>
      <c r="C342" s="21"/>
      <c r="D342" s="21"/>
      <c r="E342" s="21"/>
      <c r="F342" s="21"/>
      <c r="G342" s="21"/>
      <c r="H342" s="21"/>
      <c r="I342" s="21"/>
    </row>
    <row r="343" spans="2:9">
      <c r="B343" s="21"/>
      <c r="C343" s="21"/>
      <c r="D343" s="21"/>
      <c r="E343" s="21"/>
      <c r="F343" s="21"/>
      <c r="G343" s="21"/>
      <c r="H343" s="21"/>
      <c r="I343" s="21"/>
    </row>
    <row r="344" spans="2:9">
      <c r="B344" s="21"/>
      <c r="C344" s="21"/>
      <c r="D344" s="21"/>
      <c r="E344" s="21"/>
      <c r="F344" s="21"/>
      <c r="G344" s="21"/>
      <c r="H344" s="21"/>
      <c r="I344" s="21"/>
    </row>
    <row r="345" spans="2:9">
      <c r="B345" s="21"/>
      <c r="C345" s="21"/>
      <c r="D345" s="21"/>
      <c r="E345" s="21"/>
      <c r="F345" s="21"/>
      <c r="G345" s="21"/>
      <c r="H345" s="21"/>
      <c r="I345" s="21"/>
    </row>
    <row r="347" spans="2:9">
      <c r="B347" t="s">
        <v>178</v>
      </c>
    </row>
    <row r="348" spans="2:9">
      <c r="B348" t="s">
        <v>179</v>
      </c>
    </row>
    <row r="349" spans="2:9">
      <c r="B349" s="21"/>
      <c r="C349" s="21" t="s">
        <v>182</v>
      </c>
      <c r="D349" s="21"/>
      <c r="E349" s="21"/>
      <c r="F349" s="21"/>
      <c r="G349" s="21"/>
      <c r="H349" s="21"/>
      <c r="I349" s="21"/>
    </row>
    <row r="350" spans="2:9">
      <c r="B350" s="21"/>
      <c r="C350" s="21"/>
      <c r="D350" s="21"/>
      <c r="E350" s="21"/>
      <c r="F350" s="21"/>
      <c r="G350" s="21"/>
      <c r="H350" s="21"/>
      <c r="I350" s="21"/>
    </row>
    <row r="351" spans="2:9">
      <c r="B351" s="21"/>
      <c r="C351" s="21"/>
      <c r="D351" s="21"/>
      <c r="E351" s="21"/>
      <c r="F351" s="21"/>
      <c r="G351" s="21"/>
      <c r="H351" s="21"/>
      <c r="I351" s="21"/>
    </row>
    <row r="352" spans="2:9">
      <c r="B352" s="21"/>
      <c r="C352" s="21" t="s">
        <v>183</v>
      </c>
      <c r="D352" s="21"/>
      <c r="E352" s="21"/>
      <c r="F352" s="21"/>
      <c r="G352" s="21"/>
      <c r="H352" s="21"/>
      <c r="I352" s="21"/>
    </row>
    <row r="353" spans="2:9">
      <c r="B353" s="21"/>
      <c r="C353" s="21"/>
      <c r="D353" s="21"/>
      <c r="E353" s="21"/>
      <c r="F353" s="21"/>
      <c r="G353" s="21"/>
      <c r="H353" s="21"/>
      <c r="I353" s="21"/>
    </row>
    <row r="354" spans="2:9" ht="26.25" customHeight="1">
      <c r="B354" s="21"/>
      <c r="C354" s="21"/>
      <c r="D354" s="21"/>
      <c r="E354" s="21"/>
      <c r="F354" s="21"/>
      <c r="G354" s="21"/>
      <c r="H354" s="21"/>
      <c r="I354" s="21"/>
    </row>
    <row r="357" spans="2:9">
      <c r="B357" s="21"/>
      <c r="C357" s="21"/>
      <c r="D357" s="21"/>
      <c r="E357" s="21"/>
      <c r="F357" s="21"/>
      <c r="G357" s="21"/>
      <c r="H357" s="21"/>
      <c r="I357" s="21"/>
    </row>
    <row r="358" spans="2:9">
      <c r="B358" s="21"/>
      <c r="C358" s="21"/>
      <c r="D358" s="21"/>
      <c r="E358" s="21"/>
      <c r="F358" s="21"/>
      <c r="G358" s="21"/>
      <c r="H358" s="21"/>
      <c r="I358" s="21"/>
    </row>
    <row r="360" spans="2:9">
      <c r="I360" s="2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COMUNIDADE SOUZA</vt:lpstr>
      <vt:lpstr>COMUNIDADE PALMEIRAS</vt:lpstr>
      <vt:lpstr>COMUNIDADE RAPOSA</vt:lpstr>
      <vt:lpstr>COMUNIDADE RAIMUNDOS</vt:lpstr>
      <vt:lpstr>desconto</vt:lpstr>
      <vt:lpstr>'COMUNIDADE PALMEIRAS'!Area_de_impressao</vt:lpstr>
      <vt:lpstr>'COMUNIDADE RAIMUNDOS'!Area_de_impressao</vt:lpstr>
      <vt:lpstr>'COMUNIDADE RAPOSA'!Area_de_impressao</vt:lpstr>
      <vt:lpstr>'COMUNIDADE SOUZA'!Area_de_impressao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Vitor Zebral</dc:creator>
  <cp:lastModifiedBy>Cliente</cp:lastModifiedBy>
  <cp:lastPrinted>2024-06-25T11:33:40Z</cp:lastPrinted>
  <dcterms:created xsi:type="dcterms:W3CDTF">2022-07-26T17:10:25Z</dcterms:created>
  <dcterms:modified xsi:type="dcterms:W3CDTF">2024-07-22T13:24:03Z</dcterms:modified>
</cp:coreProperties>
</file>